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6" firstSheet="0" showHorizontalScroll="true" showSheetTabs="true" showVerticalScroll="true" tabRatio="930" windowHeight="8192" windowWidth="16384" xWindow="0" yWindow="0"/>
  </bookViews>
  <sheets>
    <sheet name="Atend. tipo por mês" sheetId="1" state="visible" r:id="rId2"/>
    <sheet name="UF por Módulo" sheetId="2" state="visible" r:id="rId3"/>
    <sheet name="UF por Mês" sheetId="3" state="visible" r:id="rId4"/>
    <sheet name="Módulo por mês" sheetId="4" state="visible" r:id="rId5"/>
    <sheet name="Aumento % módulo" sheetId="5" state="visible" r:id="rId6"/>
    <sheet name="Aumento % UF" sheetId="6" state="visible" r:id="rId7"/>
    <sheet name="Den. relativas UF" sheetId="7" state="visible" r:id="rId8"/>
  </sheets>
  <calcPr iterateCount="100" refMode="A1" iterate="false" iterateDelta="0.0001"/>
</workbook>
</file>

<file path=xl/sharedStrings.xml><?xml version="1.0" encoding="utf-8"?>
<sst xmlns="http://schemas.openxmlformats.org/spreadsheetml/2006/main" count="727" uniqueCount="131">
  <si>
    <t>Disque 100 - Ano 2011 - Atendimentos por tipo, por mês</t>
  </si>
  <si>
    <t>Disque 100 - Ano 2012 - Comparativo 2011/2012, aumento do n° Atendimentos</t>
  </si>
  <si>
    <t>Tipo de Atendimento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</si>
  <si>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</si>
  <si>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</si>
  <si>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</si>
  <si>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</si>
  <si>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</si>
  <si>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</si>
  <si>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</si>
  <si>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</si>
  <si>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</si>
  <si>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</si>
  <si>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</si>
  <si>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</si>
  <si>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</si>
  <si>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</si>
  <si>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>Média Diária</t>
  </si>
  <si>
    <t>% de Aumento</t>
  </si>
  <si>
    <t>Denúncias de grupos de violação</t>
  </si>
  <si>
    <t>Informações Disseminadas</t>
  </si>
  <si>
    <t>Ligações Demandadas</t>
  </si>
  <si>
    <t>Outras Manifestações</t>
  </si>
  <si>
    <t>Serviços Disseminados</t>
  </si>
  <si>
    <t>Total</t>
  </si>
  <si>
    <t>* A média diária foi baseada em 365 dias de atendimento no ano de 2011.</t>
  </si>
  <si>
    <t>* O % de Aumento foi baseado na diferença entre o tipo de atendimento em 2012 com 2011, divido pelo tipo de atendimento de 2011</t>
  </si>
  <si>
    <t>Disque 100 - Ano 2012 - Atendimentos por tipo, por mês</t>
  </si>
  <si>
    <t>Disque 100 - Ano 2013 - Comparativo 2012/2013, aumento do n° Atendimentos</t>
  </si>
  <si>
    <t>* A média diária foi baseada em 366 dias de atendimento no ano de 2012.</t>
  </si>
  <si>
    <t>* O % de Aumento foi baseado na diferença entre o tipo de atendimento em 2013 com 2012, divido pelo tipo de atendimento de 2012</t>
  </si>
  <si>
    <t>Disque 100 - Ano 2013 - Atendimentos por tipo, por mês</t>
  </si>
  <si>
    <t>* A média diária foi baseada em 365 dias de atendimento no de 2013.</t>
  </si>
  <si>
    <t>Disque 100 - Ano 2011 - Número de denúncias por UF, por módulo</t>
  </si>
  <si>
    <t>UF</t>
  </si>
  <si>
    <t>Crianças e adolescentes</t>
  </si>
  <si>
    <t>Pessoa idosa</t>
  </si>
  <si>
    <t>Pessoas com deficiência</t>
  </si>
  <si>
    <t>LGBT</t>
  </si>
  <si>
    <t>Outros</t>
  </si>
  <si>
    <t>População situação de rua</t>
  </si>
  <si>
    <t>Pessoas em restrição de liberdade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</si>
  <si>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</si>
  <si>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</si>
  <si>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</si>
  <si>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</si>
  <si>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</si>
  <si>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</si>
  <si>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</si>
  <si>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</si>
  <si>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</si>
  <si>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</si>
  <si>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</si>
  <si>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</si>
  <si>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</si>
  <si>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</si>
  <si>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</si>
  <si>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</si>
  <si>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</si>
  <si>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</si>
  <si>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</si>
  <si>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</si>
  <si>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</si>
  <si>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</si>
  <si>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</si>
  <si>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</si>
  <si>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</si>
  <si>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</si>
  <si>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</si>
  <si>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NA</t>
  </si>
  <si>
    <t>TODOS</t>
  </si>
  <si>
    <t>* O % foi baseado na divisão entre o total de denúncias do módulo e o total de denúncias de Todos.</t>
  </si>
  <si>
    <t>* A média diária foi baseada em 365 dias de atendimento no mês em 2011</t>
  </si>
  <si>
    <t>* Foram somados os dados do DDN e Simec no quantitativo de denúncias de 2011 de Criança e Adolescente</t>
  </si>
  <si>
    <t>Disque 100 - Ano 2012 - Número de denúncias por UF, por módulo</t>
  </si>
  <si>
    <t>* A média diária foi baseada em 366 dias de atendimento no mês em 2012</t>
  </si>
  <si>
    <t>Disque 100 - Ano 2013 - Número de denúncias por UF, por módulo</t>
  </si>
  <si>
    <t>* A média diária foi baseada em 365 dias de atendimento no ano de 2013</t>
  </si>
  <si>
    <t>Disque 100 - Ano 2011 - Número de denúncias por UF, por mês</t>
  </si>
  <si>
    <t>* O % foi baseado na divisão entre o total de denúncias do estado e o total de denúncias de Todos.</t>
  </si>
  <si>
    <t>* A média diária foi baseada em 30 dias de atendimento no mês</t>
  </si>
  <si>
    <t>Disque 100 - Ano 2012 - Número de denúncias por UF, por mês</t>
  </si>
  <si>
    <t>Disque 100 - Ano 2013 - Número de denúncias por UF, por mês</t>
  </si>
  <si>
    <t>Módulo</t>
  </si>
  <si>
    <t>* A média diária Total foi baseada em 365 dias de atendimento no mês em 2011</t>
  </si>
  <si>
    <t>* A média diária foi baseada em 365 dias do ano de 2013</t>
  </si>
  <si>
    <t>Disque 100 - Ano 2012 - Comparativo 2011/2012, aumento do n° denúncias por módulo</t>
  </si>
  <si>
    <t>% de aumento</t>
  </si>
  <si>
    <t>* O % de Aumento foi baseado na diferença entre as denúncias do módulo em 2012 com 2011, divido pelas denúncias do módulo de 2011</t>
  </si>
  <si>
    <t>Disque 100 - Ano 2013 - Comparativo 2012/2013, aumento do n° denúncias por módulo</t>
  </si>
  <si>
    <t>* O % de Aumento foi baseado na diferença entre as denúncias do módulo em 2013 com 2012, divido pelas denúncias do módulo de 2012</t>
  </si>
  <si>
    <t>Disque 100 - Ano 2012 - Comparativo 2011/2012, aumento do n° denúncias por UF</t>
  </si>
  <si>
    <t>Disque 100 - Ano 2013 - Comparativo 2012/2013, aumento do n° denúncias por UF</t>
  </si>
  <si>
    <t>* O % de Aumento foi baseado na diferença entre as denúncias do estado em 2012 com 2011, divido pelas denúncias do estado de 2011</t>
  </si>
  <si>
    <t>* O % de Aumento foi baseado na diferença entre as denúncias do estado em 2013 com 2012, divido pelas denúncias do estado de 2012</t>
  </si>
  <si>
    <t>Disque 100 - Ano 2011 - Número de denúncias por UF,</t>
  </si>
  <si>
    <t>Disque 100 - Ano 2012 - Número de denúncias por UF,</t>
  </si>
  <si>
    <t>Disque 100 - Ano 2013 - Número de denúncias por UF,</t>
  </si>
  <si>
    <t>Ranking</t>
  </si>
  <si>
    <t>Denúncias</t>
  </si>
  <si>
    <t>População Total</t>
  </si>
  <si>
    <t>Denúncias por 100 mil habitantes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</si>
  <si>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</si>
  <si>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</si>
  <si>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</si>
  <si>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</si>
  <si>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</si>
  <si>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</si>
  <si>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</si>
  <si>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</si>
  <si>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</si>
  <si>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</si>
  <si>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</si>
  <si>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</si>
  <si>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</si>
  <si>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</si>
  <si>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</si>
  <si>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</si>
  <si>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</si>
  <si>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</si>
  <si>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</si>
  <si>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</si>
  <si>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</si>
  <si>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</si>
  <si>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</si>
  <si>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</si>
  <si>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</si>
  <si>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</si>
  <si>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</si>
  <si>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</si>
  <si>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* O ranking de Denúncias por 10 milhões de habitantes foi baseado na divisão entre o total de denúncias do estado e o resultado da divisão da População Total por 10000000</t>
  </si>
</sst>
</file>

<file path=xl/styles.xml><?xml version="1.0" encoding="utf-8"?>
<styleSheet xmlns="http://schemas.openxmlformats.org/spreadsheetml/2006/main">
  <numFmts count="7">
    <numFmt formatCode="GENERAL" numFmtId="164"/>
    <numFmt formatCode="_(* #,##0.00_);_(* \(#,##0.00\);_(* \-??_);_(@_)" numFmtId="165"/>
    <numFmt formatCode="0" numFmtId="166"/>
    <numFmt formatCode="0.00%" numFmtId="167"/>
    <numFmt formatCode="0%" numFmtId="168"/>
    <numFmt formatCode="0.00" numFmtId="169"/>
    <numFmt formatCode="#,##0" numFmtId="170"/>
  </numFmts>
  <fonts count="24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color rgb="00FFFFFF"/>
      <sz val="11"/>
    </font>
    <font>
      <name val="Calibri"/>
      <charset val="1"/>
      <family val="2"/>
      <color rgb="00800080"/>
      <sz val="11"/>
    </font>
    <font>
      <name val="Calibri"/>
      <charset val="1"/>
      <family val="2"/>
      <b val="true"/>
      <color rgb="00FF9900"/>
      <sz val="11"/>
    </font>
    <font>
      <name val="Calibri"/>
      <charset val="1"/>
      <family val="2"/>
      <b val="true"/>
      <color rgb="00FFFFFF"/>
      <sz val="11"/>
    </font>
    <font>
      <name val="Calibri"/>
      <charset val="1"/>
      <family val="2"/>
      <i val="true"/>
      <color rgb="00808080"/>
      <sz val="11"/>
    </font>
    <font>
      <name val="Calibri"/>
      <charset val="1"/>
      <family val="2"/>
      <color rgb="00008000"/>
      <sz val="11"/>
    </font>
    <font>
      <name val="Calibri"/>
      <charset val="1"/>
      <family val="2"/>
      <b val="true"/>
      <color rgb="00003366"/>
      <sz val="15"/>
    </font>
    <font>
      <name val="Calibri"/>
      <charset val="1"/>
      <family val="2"/>
      <b val="true"/>
      <color rgb="00003366"/>
      <sz val="13"/>
    </font>
    <font>
      <name val="Calibri"/>
      <charset val="1"/>
      <family val="2"/>
      <b val="true"/>
      <color rgb="00003366"/>
      <sz val="11"/>
    </font>
    <font>
      <name val="Calibri"/>
      <charset val="1"/>
      <family val="2"/>
      <color rgb="00333399"/>
      <sz val="11"/>
    </font>
    <font>
      <name val="Calibri"/>
      <charset val="1"/>
      <family val="2"/>
      <color rgb="00FF9900"/>
      <sz val="11"/>
    </font>
    <font>
      <name val="Calibri"/>
      <charset val="1"/>
      <family val="2"/>
      <color rgb="00993300"/>
      <sz val="11"/>
    </font>
    <font>
      <name val="Calibri"/>
      <charset val="1"/>
      <family val="2"/>
      <b val="true"/>
      <color rgb="00333333"/>
      <sz val="11"/>
    </font>
    <font>
      <name val="Cambria"/>
      <charset val="1"/>
      <family val="2"/>
      <b val="true"/>
      <color rgb="00003366"/>
      <sz val="18"/>
    </font>
    <font>
      <name val="Calibri"/>
      <charset val="1"/>
      <family val="2"/>
      <color rgb="00FF0000"/>
      <sz val="11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i val="true"/>
      <color rgb="00000000"/>
      <sz val="11"/>
    </font>
    <font>
      <name val="Calibri"/>
      <charset val="1"/>
      <family val="2"/>
      <b val="true"/>
      <sz val="11"/>
    </font>
    <font>
      <name val="Calibri"/>
      <charset val="1"/>
      <family val="2"/>
      <sz val="11"/>
    </font>
    <font>
      <name val="Arial"/>
      <charset val="1"/>
      <family val="2"/>
      <sz val="10"/>
    </font>
  </fonts>
  <fills count="26">
    <fill>
      <patternFill patternType="none"/>
    </fill>
    <fill>
      <patternFill patternType="gray125"/>
    </fill>
    <fill>
      <patternFill patternType="solid">
        <fgColor rgb="00CCCCFF"/>
        <bgColor rgb="00C0C0C0"/>
      </patternFill>
    </fill>
    <fill>
      <patternFill patternType="solid">
        <fgColor rgb="00FF99CC"/>
        <bgColor rgb="00FF8080"/>
      </patternFill>
    </fill>
    <fill>
      <patternFill patternType="solid">
        <fgColor rgb="00CCFFCC"/>
        <bgColor rgb="00CCFFFF"/>
      </patternFill>
    </fill>
    <fill>
      <patternFill patternType="solid">
        <fgColor rgb="00CC99FF"/>
        <bgColor rgb="009999FF"/>
      </patternFill>
    </fill>
    <fill>
      <patternFill patternType="solid">
        <fgColor rgb="00CCFFFF"/>
        <bgColor rgb="00CCFFFF"/>
      </patternFill>
    </fill>
    <fill>
      <patternFill patternType="solid">
        <fgColor rgb="00FFCC99"/>
        <bgColor rgb="00C0C0C0"/>
      </patternFill>
    </fill>
    <fill>
      <patternFill patternType="solid">
        <fgColor rgb="0099CCFF"/>
        <bgColor rgb="00CCCCFF"/>
      </patternFill>
    </fill>
    <fill>
      <patternFill patternType="solid">
        <fgColor rgb="00FF8080"/>
        <bgColor rgb="00FF99CC"/>
      </patternFill>
    </fill>
    <fill>
      <patternFill patternType="solid">
        <fgColor rgb="0000FF00"/>
        <bgColor rgb="0033CCCC"/>
      </patternFill>
    </fill>
    <fill>
      <patternFill patternType="solid">
        <fgColor rgb="00FFCC00"/>
        <bgColor rgb="00FFFF00"/>
      </patternFill>
    </fill>
    <fill>
      <patternFill patternType="solid">
        <fgColor rgb="000066CC"/>
        <bgColor rgb="00008080"/>
      </patternFill>
    </fill>
    <fill>
      <patternFill patternType="solid">
        <fgColor rgb="00800080"/>
        <bgColor rgb="00800080"/>
      </patternFill>
    </fill>
    <fill>
      <patternFill patternType="solid">
        <fgColor rgb="0033CCCC"/>
        <bgColor rgb="0000CCFF"/>
      </patternFill>
    </fill>
    <fill>
      <patternFill patternType="solid">
        <fgColor rgb="00FF9900"/>
        <bgColor rgb="00FFCC00"/>
      </patternFill>
    </fill>
    <fill>
      <patternFill patternType="solid">
        <fgColor rgb="00333399"/>
        <bgColor rgb="001F497D"/>
      </patternFill>
    </fill>
    <fill>
      <patternFill patternType="solid">
        <fgColor rgb="00FF0000"/>
        <bgColor rgb="00993300"/>
      </patternFill>
    </fill>
    <fill>
      <patternFill patternType="solid">
        <fgColor rgb="00339966"/>
        <bgColor rgb="00008080"/>
      </patternFill>
    </fill>
    <fill>
      <patternFill patternType="solid">
        <fgColor rgb="00FF6600"/>
        <bgColor rgb="00FF990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08080"/>
      </patternFill>
    </fill>
    <fill>
      <patternFill patternType="solid">
        <fgColor rgb="00FFFF99"/>
        <bgColor rgb="00FFFFCC"/>
      </patternFill>
    </fill>
    <fill>
      <patternFill patternType="solid">
        <fgColor rgb="00FFFFCC"/>
        <bgColor rgb="00FFFFFF"/>
      </patternFill>
    </fill>
    <fill>
      <patternFill patternType="solid">
        <fgColor rgb="00003366"/>
        <bgColor rgb="001F497D"/>
      </patternFill>
    </fill>
    <fill>
      <patternFill patternType="solid">
        <fgColor rgb="00FFFFFF"/>
        <bgColor rgb="00FFFFCC"/>
      </patternFill>
    </fill>
  </fills>
  <borders count="35">
    <border diagonalDown="false" diagonalUp="false">
      <left/>
      <right/>
      <top/>
      <bottom/>
      <diagonal/>
    </border>
    <border diagonalDown="false" diagonalUp="false">
      <left style="thin">
        <color rgb="00808080"/>
      </left>
      <right style="thin">
        <color rgb="00808080"/>
      </right>
      <top style="thin">
        <color rgb="00808080"/>
      </top>
      <bottom style="thin">
        <color rgb="00808080"/>
      </bottom>
      <diagonal/>
    </border>
    <border diagonalDown="false" diagonalUp="false">
      <left style="double">
        <color rgb="00333333"/>
      </left>
      <right style="double">
        <color rgb="00333333"/>
      </right>
      <top style="double">
        <color rgb="00333333"/>
      </top>
      <bottom style="double">
        <color rgb="00333333"/>
      </bottom>
      <diagonal/>
    </border>
    <border diagonalDown="false" diagonalUp="false">
      <left/>
      <right/>
      <top/>
      <bottom style="thick">
        <color rgb="00333399"/>
      </bottom>
      <diagonal/>
    </border>
    <border diagonalDown="false" diagonalUp="false">
      <left/>
      <right/>
      <top/>
      <bottom style="thick">
        <color rgb="00C0C0C0"/>
      </bottom>
      <diagonal/>
    </border>
    <border diagonalDown="false" diagonalUp="false">
      <left/>
      <right/>
      <top/>
      <bottom style="medium">
        <color rgb="000066CC"/>
      </bottom>
      <diagonal/>
    </border>
    <border diagonalDown="false" diagonalUp="false">
      <left/>
      <right/>
      <top/>
      <bottom style="double">
        <color rgb="00FF9900"/>
      </bottom>
      <diagonal/>
    </border>
    <border diagonalDown="false" diagonalUp="false">
      <left style="thin">
        <color rgb="00C0C0C0"/>
      </left>
      <right style="thin">
        <color rgb="00C0C0C0"/>
      </right>
      <top style="thin">
        <color rgb="00C0C0C0"/>
      </top>
      <bottom style="thin">
        <color rgb="00C0C0C0"/>
      </bottom>
      <diagonal/>
    </border>
    <border diagonalDown="false" diagonalUp="false">
      <left style="thin">
        <color rgb="00333333"/>
      </left>
      <right style="thin">
        <color rgb="00333333"/>
      </right>
      <top style="thin">
        <color rgb="00333333"/>
      </top>
      <bottom style="thin">
        <color rgb="00333333"/>
      </bottom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 style="thin"/>
      <diagonal/>
    </border>
    <border diagonalDown="false" diagonalUp="false">
      <left style="thick"/>
      <right style="thin"/>
      <top style="thick"/>
      <bottom style="thin"/>
      <diagonal/>
    </border>
    <border diagonalDown="false" diagonalUp="false">
      <left style="thin"/>
      <right style="thin"/>
      <top style="thick"/>
      <bottom style="thin"/>
      <diagonal/>
    </border>
    <border diagonalDown="false" diagonalUp="false">
      <left style="thin"/>
      <right/>
      <top style="thick"/>
      <bottom style="thin"/>
      <diagonal/>
    </border>
    <border diagonalDown="false" diagonalUp="false">
      <left style="thin"/>
      <right style="thick"/>
      <top style="thick"/>
      <bottom style="thin"/>
      <diagonal/>
    </border>
    <border diagonalDown="false" diagonalUp="false">
      <left style="thick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thin"/>
      <right style="thick"/>
      <top style="thin"/>
      <bottom style="thin"/>
      <diagonal/>
    </border>
    <border diagonalDown="false" diagonalUp="false">
      <left style="thick"/>
      <right style="thin"/>
      <top style="thin"/>
      <bottom style="thick"/>
      <diagonal/>
    </border>
    <border diagonalDown="false" diagonalUp="false">
      <left style="thin"/>
      <right style="thin"/>
      <top style="thin"/>
      <bottom style="thick"/>
      <diagonal/>
    </border>
    <border diagonalDown="false" diagonalUp="false">
      <left style="thin"/>
      <right style="thick"/>
      <top style="thin"/>
      <bottom style="thick"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n"/>
      <top style="thick"/>
      <bottom/>
      <diagonal/>
    </border>
    <border diagonalDown="false" diagonalUp="false">
      <left style="thin"/>
      <right style="thin"/>
      <top style="thick"/>
      <bottom/>
      <diagonal/>
    </border>
    <border diagonalDown="false" diagonalUp="false">
      <left style="thin"/>
      <right style="thick"/>
      <top style="thick"/>
      <bottom/>
      <diagonal/>
    </border>
    <border diagonalDown="false" diagonalUp="false">
      <left style="thick"/>
      <right style="thin"/>
      <top/>
      <bottom style="thick"/>
      <diagonal/>
    </border>
    <border diagonalDown="false" diagonalUp="false">
      <left style="thin"/>
      <right style="thin"/>
      <top/>
      <bottom style="thick"/>
      <diagonal/>
    </border>
    <border diagonalDown="false" diagonalUp="false">
      <left style="thin"/>
      <right style="thick"/>
      <top/>
      <bottom style="thick"/>
      <diagonal/>
    </border>
    <border diagonalDown="false" diagonalUp="false">
      <left style="thin"/>
      <right style="thin"/>
      <top/>
      <bottom/>
      <diagonal/>
    </border>
    <border diagonalDown="false" diagonalUp="false">
      <left style="thick"/>
      <right style="thin"/>
      <top style="thick"/>
      <bottom style="thick"/>
      <diagonal/>
    </border>
    <border diagonalDown="false" diagonalUp="false">
      <left style="thin"/>
      <right style="thin"/>
      <top style="thick"/>
      <bottom style="thick"/>
      <diagonal/>
    </border>
    <border diagonalDown="false" diagonalUp="false">
      <left style="thin"/>
      <right style="thick"/>
      <top style="thick"/>
      <bottom style="thick"/>
      <diagonal/>
    </border>
    <border diagonalDown="false" diagonalUp="false">
      <left style="thick"/>
      <right style="thin"/>
      <top style="thin"/>
      <bottom/>
      <diagonal/>
    </border>
    <border diagonalDown="false" diagonalUp="false">
      <left style="thin"/>
      <right style="thin"/>
      <top style="thin"/>
      <bottom/>
      <diagonal/>
    </border>
  </borders>
  <cellStyleXfs count="6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8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7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8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21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9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1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0" fontId="11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5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7" fontId="13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1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2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7" fillId="2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8" fillId="2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8" numFmtId="164">
      <alignment horizontal="general" indent="0" shrinkToFit="false" textRotation="0" vertical="bottom" wrapText="false"/>
      <protection hidden="false" locked="true"/>
    </xf>
  </cellStyleXfs>
  <cellXfs count="10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19" numFmtId="164" xfId="0"/>
    <xf applyAlignment="true" applyBorder="true" applyFont="true" applyProtection="false" borderId="0" fillId="0" fontId="20" numFmtId="164" xfId="0">
      <alignment horizontal="left" indent="0" shrinkToFit="false" textRotation="0" vertical="bottom" wrapText="false"/>
    </xf>
    <xf applyAlignment="true" applyBorder="true" applyFont="true" applyProtection="true" borderId="0" fillId="0" fontId="20" numFmtId="166" xfId="15">
      <alignment horizontal="left" indent="0" shrinkToFit="false" textRotation="0" vertical="bottom" wrapText="false"/>
      <protection hidden="false" locked="true"/>
    </xf>
    <xf applyAlignment="true" applyBorder="true" applyFont="true" applyProtection="true" borderId="0" fillId="0" fontId="19" numFmtId="166" xfId="15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9" numFmtId="164" xfId="0">
      <alignment horizontal="center" indent="0" shrinkToFit="false" textRotation="0" vertical="bottom" wrapText="false"/>
    </xf>
    <xf applyAlignment="true" applyBorder="true" applyFont="true" applyProtection="false" borderId="9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0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1" fillId="24" fontId="7" numFmtId="164" xfId="0">
      <alignment horizontal="center" indent="0" shrinkToFit="false" textRotation="0" vertical="center" wrapText="true"/>
    </xf>
    <xf applyAlignment="true" applyBorder="true" applyFont="true" applyProtection="true" borderId="12" fillId="24" fontId="7" numFmtId="166" xfId="15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3" fillId="24" fontId="7" numFmtId="166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2" fillId="24" fontId="7" numFmtId="167" xfId="0">
      <alignment horizontal="center" indent="0" shrinkToFit="false" textRotation="0" vertical="center" wrapText="false"/>
    </xf>
    <xf applyAlignment="true" applyBorder="true" applyFont="true" applyProtection="false" borderId="14" fillId="24" fontId="7" numFmtId="167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general" indent="0" shrinkToFit="false" textRotation="0" vertical="bottom" wrapText="true"/>
    </xf>
    <xf applyAlignment="true" applyBorder="true" applyFont="true" applyProtection="true" borderId="16" fillId="0" fontId="19" numFmtId="166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6" fillId="0" fontId="19" numFmtId="164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7" fillId="24" fontId="7" numFmtId="166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5" fillId="22" fontId="21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8" fillId="22" fontId="21" numFmtId="169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0" numFmtId="166" xfId="0">
      <alignment horizontal="center" indent="0" shrinkToFit="false" textRotation="0" vertical="bottom" wrapText="false"/>
    </xf>
    <xf applyAlignment="true" applyBorder="true" applyFont="true" applyProtection="true" borderId="18" fillId="22" fontId="21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9" fillId="24" fontId="7" numFmtId="164" xfId="0">
      <alignment horizontal="center" indent="0" shrinkToFit="false" textRotation="0" vertical="center" wrapText="true"/>
    </xf>
    <xf applyAlignment="true" applyBorder="true" applyFont="true" applyProtection="true" borderId="20" fillId="24" fontId="7" numFmtId="166" xfId="15">
      <alignment horizontal="center" indent="0" shrinkToFit="false" textRotation="0" vertical="center" wrapText="false"/>
      <protection hidden="false" locked="true"/>
    </xf>
    <xf applyAlignment="true" applyBorder="true" applyFont="true" applyProtection="true" borderId="19" fillId="22" fontId="21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21" fillId="22" fontId="21" numFmtId="169" xfId="19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21" fillId="22" fontId="21" numFmtId="167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false" borderId="22" fillId="0" fontId="22" numFmtId="164" xfId="0">
      <alignment horizontal="left" indent="0" shrinkToFit="false" textRotation="0" vertical="center" wrapText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</xf>
    <xf applyAlignment="true" applyBorder="true" applyFont="true" applyProtection="true" borderId="0" fillId="0" fontId="0" numFmtId="166" xfId="15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10" fillId="24" fontId="7" numFmtId="164" xfId="0">
      <alignment horizontal="center" indent="0" shrinkToFit="false" textRotation="0" vertical="bottom" wrapText="false"/>
    </xf>
    <xf applyAlignment="true" applyBorder="true" applyFont="true" applyProtection="true" borderId="16" fillId="24" fontId="7" numFmtId="166" xfId="15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24" fontId="7" numFmtId="167" xfId="0">
      <alignment horizontal="center" indent="0" shrinkToFit="false" textRotation="0" vertical="center" wrapText="false"/>
    </xf>
    <xf applyAlignment="true" applyBorder="true" applyFont="true" applyProtection="false" borderId="18" fillId="24" fontId="7" numFmtId="167" xfId="0">
      <alignment horizontal="center" indent="0" shrinkToFit="false" textRotation="0" vertical="center" wrapText="true"/>
    </xf>
    <xf applyAlignment="true" applyBorder="true" applyFont="true" applyProtection="true" borderId="16" fillId="0" fontId="22" numFmtId="164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6" fillId="24" fontId="7" numFmtId="166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6" fillId="22" fontId="21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6" fillId="0" fontId="23" numFmtId="164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20" fillId="22" fontId="21" numFmtId="167" xfId="19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/>
    <xf applyAlignment="true" applyBorder="true" applyFont="true" applyProtection="true" borderId="0" fillId="0" fontId="0" numFmtId="166" xfId="15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24" fontId="7" numFmtId="167" xfId="0">
      <alignment horizontal="center" indent="0" shrinkToFit="false" textRotation="0" vertical="center" wrapText="false"/>
    </xf>
    <xf applyAlignment="true" applyBorder="true" applyFont="true" applyProtection="true" borderId="16" fillId="0" fontId="0" numFmtId="166" xfId="15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19" fillId="22" fontId="21" numFmtId="168" xfId="15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19" numFmtId="164" xfId="0">
      <alignment horizontal="center" indent="0" shrinkToFit="false" textRotation="0" vertical="center" wrapText="false"/>
    </xf>
    <xf applyAlignment="true" applyBorder="true" applyFont="true" applyProtection="false" borderId="10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6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8" fillId="22" fontId="21" numFmtId="167" xfId="0">
      <alignment horizontal="center" indent="0" shrinkToFit="false" textRotation="0" vertical="center" wrapText="true"/>
    </xf>
    <xf applyAlignment="true" applyBorder="true" applyFont="true" applyProtection="false" borderId="16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6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8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19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0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21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23" fillId="22" fontId="19" numFmtId="164" xfId="0">
      <alignment horizontal="center" indent="0" shrinkToFit="false" textRotation="0" vertical="center" wrapText="true"/>
    </xf>
    <xf applyAlignment="true" applyBorder="true" applyFont="true" applyProtection="false" borderId="24" fillId="22" fontId="19" numFmtId="167" xfId="0">
      <alignment horizontal="center" indent="0" shrinkToFit="false" textRotation="0" vertical="center" wrapText="true"/>
    </xf>
    <xf applyAlignment="true" applyBorder="true" applyFont="true" applyProtection="false" borderId="25" fillId="22" fontId="19" numFmtId="167" xfId="0">
      <alignment horizontal="center" indent="0" shrinkToFit="false" textRotation="0" vertical="center" wrapText="true"/>
    </xf>
    <xf applyAlignment="true" applyBorder="true" applyFont="true" applyProtection="false" borderId="19" fillId="22" fontId="21" numFmtId="167" xfId="0">
      <alignment horizontal="center" indent="0" shrinkToFit="false" textRotation="0" vertical="center" wrapText="true"/>
    </xf>
    <xf applyAlignment="true" applyBorder="true" applyFont="true" applyProtection="false" borderId="20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26" fillId="22" fontId="19" numFmtId="164" xfId="0">
      <alignment horizontal="center" indent="0" shrinkToFit="false" textRotation="0" vertical="center" wrapText="true"/>
    </xf>
    <xf applyAlignment="true" applyBorder="true" applyFont="true" applyProtection="false" borderId="27" fillId="22" fontId="19" numFmtId="167" xfId="0">
      <alignment horizontal="center" indent="0" shrinkToFit="false" textRotation="0" vertical="center" wrapText="true"/>
    </xf>
    <xf applyAlignment="true" applyBorder="true" applyFont="true" applyProtection="false" borderId="28" fillId="22" fontId="19" numFmtId="167" xfId="0">
      <alignment horizontal="center" indent="0" shrinkToFit="false" textRotation="0" vertical="center" wrapText="true"/>
    </xf>
    <xf applyAlignment="true" applyBorder="true" applyFont="true" applyProtection="false" borderId="22" fillId="0" fontId="0" numFmtId="164" xfId="0">
      <alignment horizontal="left" indent="0" shrinkToFit="false" textRotation="0" vertical="bottom" wrapText="false"/>
    </xf>
    <xf applyAlignment="true" applyBorder="true" applyFont="true" applyProtection="false" borderId="29" fillId="0" fontId="19" numFmtId="164" xfId="0">
      <alignment horizontal="center" indent="0" shrinkToFit="false" textRotation="0" vertical="bottom" wrapText="false"/>
    </xf>
    <xf applyAlignment="true" applyBorder="true" applyFont="true" applyProtection="false" borderId="16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8" fillId="22" fontId="21" numFmtId="164" xfId="0">
      <alignment horizontal="center" indent="0" shrinkToFit="false" textRotation="0" vertical="center" wrapText="false"/>
    </xf>
    <xf applyAlignment="true" applyBorder="true" applyFont="true" applyProtection="false" borderId="18" fillId="22" fontId="21" numFmtId="167" xfId="0">
      <alignment horizontal="center" indent="0" shrinkToFit="false" textRotation="0" vertical="bottom" wrapText="false"/>
    </xf>
    <xf applyAlignment="false" applyBorder="false" applyFont="true" applyProtection="false" borderId="0" fillId="25" fontId="19" numFmtId="164" xfId="0"/>
    <xf applyAlignment="true" applyBorder="true" applyFont="true" applyProtection="false" borderId="16" fillId="25" fontId="0" numFmtId="164" xfId="0">
      <alignment horizontal="center" indent="0" shrinkToFit="false" textRotation="0" vertical="bottom" wrapText="false"/>
    </xf>
    <xf applyAlignment="true" applyBorder="true" applyFont="true" applyProtection="false" borderId="21" fillId="22" fontId="21" numFmtId="167" xfId="0">
      <alignment horizontal="center" indent="0" shrinkToFit="false" textRotation="0" vertical="bottom" wrapText="false"/>
    </xf>
    <xf applyAlignment="true" applyBorder="true" applyFont="true" applyProtection="false" borderId="26" fillId="22" fontId="21" numFmtId="167" xfId="0">
      <alignment horizontal="center" indent="0" shrinkToFit="false" textRotation="0" vertical="center" wrapText="true"/>
    </xf>
    <xf applyAlignment="true" applyBorder="true" applyFont="true" applyProtection="false" borderId="27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28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30" fillId="22" fontId="21" numFmtId="167" xfId="0">
      <alignment horizontal="center" indent="0" shrinkToFit="false" textRotation="0" vertical="center" wrapText="true"/>
    </xf>
    <xf applyAlignment="true" applyBorder="true" applyFont="true" applyProtection="false" borderId="31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32" fillId="22" fontId="21" numFmtId="169" xfId="0">
      <alignment horizontal="center" indent="0" shrinkToFit="false" textRotation="0" vertical="center" wrapText="false"/>
    </xf>
    <xf applyAlignment="true" applyBorder="true" applyFont="true" applyProtection="false" borderId="18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4" fontId="7" numFmtId="164" xfId="0">
      <alignment horizontal="left" indent="0" shrinkToFit="false" textRotation="0" vertical="center" wrapText="true"/>
    </xf>
    <xf applyAlignment="true" applyBorder="true" applyFont="true" applyProtection="false" borderId="18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21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33" fillId="24" fontId="7" numFmtId="164" xfId="0">
      <alignment horizontal="left" indent="0" shrinkToFit="false" textRotation="0" vertical="center" wrapText="true"/>
    </xf>
    <xf applyAlignment="true" applyBorder="true" applyFont="true" applyProtection="false" borderId="3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8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left" indent="0" shrinkToFit="false" textRotation="0" vertical="center" wrapText="false"/>
    </xf>
    <xf applyAlignment="true" applyBorder="true" applyFont="true" applyProtection="false" borderId="19" fillId="24" fontId="7" numFmtId="164" xfId="0">
      <alignment horizontal="left" indent="0" shrinkToFit="false" textRotation="0" vertical="center" wrapText="true"/>
    </xf>
    <xf applyAlignment="true" applyBorder="true" applyFont="true" applyProtection="false" borderId="21" fillId="24" fontId="7" numFmtId="167" xfId="0">
      <alignment horizontal="center" indent="0" shrinkToFit="false" textRotation="0" vertical="bottom" wrapText="false"/>
    </xf>
    <xf applyAlignment="true" applyBorder="true" applyFont="true" applyProtection="false" borderId="0" fillId="0" fontId="22" numFmtId="164" xfId="0">
      <alignment horizontal="left" indent="0" shrinkToFit="false" textRotation="0" vertical="center" wrapText="false"/>
    </xf>
    <xf applyAlignment="true" applyBorder="true" applyFont="true" applyProtection="false" borderId="22" fillId="0" fontId="19" numFmtId="164" xfId="0">
      <alignment horizontal="general" indent="0" shrinkToFit="false" textRotation="0" vertical="center" wrapText="true"/>
    </xf>
    <xf applyAlignment="true" applyBorder="true" applyFont="true" applyProtection="false" borderId="0" fillId="0" fontId="19" numFmtId="164" xfId="0">
      <alignment horizontal="general" indent="0" shrinkToFit="false" textRotation="0" vertical="center" wrapText="true"/>
    </xf>
    <xf applyAlignment="true" applyBorder="true" applyFont="true" applyProtection="true" borderId="21" fillId="22" fontId="21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2" fillId="0" fontId="22" numFmtId="164" xfId="0">
      <alignment horizontal="center" indent="0" shrinkToFit="false" textRotation="0" vertical="center" wrapText="true"/>
    </xf>
    <xf applyAlignment="false" applyBorder="false" applyFont="true" applyProtection="false" borderId="0" fillId="0" fontId="19" numFmtId="166" xfId="0"/>
    <xf applyAlignment="true" applyBorder="true" applyFont="true" applyProtection="false" borderId="10" fillId="24" fontId="7" numFmtId="164" xfId="0">
      <alignment horizontal="center" indent="0" shrinkToFit="false" textRotation="0" vertical="bottom" wrapText="true"/>
    </xf>
    <xf applyAlignment="false" applyBorder="false" applyFont="true" applyProtection="false" borderId="0" fillId="0" fontId="19" numFmtId="170" xfId="0"/>
    <xf applyAlignment="true" applyBorder="true" applyFont="true" applyProtection="false" borderId="15" fillId="22" fontId="19" numFmtId="164" xfId="0">
      <alignment horizontal="center" indent="0" shrinkToFit="false" textRotation="0" vertical="bottom" wrapText="false"/>
    </xf>
    <xf applyAlignment="true" applyBorder="true" applyFont="true" applyProtection="false" borderId="16" fillId="0" fontId="22" numFmtId="164" xfId="0">
      <alignment horizontal="center" indent="0" shrinkToFit="false" textRotation="0" vertical="bottom" wrapText="false"/>
    </xf>
    <xf applyAlignment="true" applyBorder="true" applyFont="true" applyProtection="true" borderId="18" fillId="0" fontId="0" numFmtId="169" xfId="19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19" numFmtId="164" xfId="0">
      <alignment horizontal="left" indent="0" shrinkToFit="false" textRotation="0" vertical="bottom" wrapText="false"/>
    </xf>
    <xf applyAlignment="true" applyBorder="true" applyFont="true" applyProtection="true" borderId="18" fillId="0" fontId="19" numFmtId="169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9" fillId="24" fontId="7" numFmtId="164" xfId="0"/>
    <xf applyAlignment="true" applyBorder="true" applyFont="true" applyProtection="false" borderId="20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1" fillId="24" fontId="7" numFmtId="169" xfId="0">
      <alignment horizontal="center" indent="0" shrinkToFit="false" textRotation="0" vertical="bottom" wrapText="false"/>
    </xf>
  </cellXfs>
  <cellStyles count="4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20% - Accent1" xfId="20"/>
    <cellStyle builtinId="54" customBuiltin="true" name="20% - Accent2" xfId="21"/>
    <cellStyle builtinId="54" customBuiltin="true" name="20% - Accent3" xfId="22"/>
    <cellStyle builtinId="54" customBuiltin="true" name="20% - Accent4" xfId="23"/>
    <cellStyle builtinId="54" customBuiltin="true" name="20% - Accent5" xfId="24"/>
    <cellStyle builtinId="54" customBuiltin="true" name="20% - Accent6" xfId="25"/>
    <cellStyle builtinId="54" customBuiltin="true" name="40% - Accent1" xfId="26"/>
    <cellStyle builtinId="54" customBuiltin="true" name="40% - Accent2" xfId="27"/>
    <cellStyle builtinId="54" customBuiltin="true" name="40% - Accent3" xfId="28"/>
    <cellStyle builtinId="54" customBuiltin="true" name="40% - Accent4" xfId="29"/>
    <cellStyle builtinId="54" customBuiltin="true" name="40% - Accent5" xfId="30"/>
    <cellStyle builtinId="54" customBuiltin="true" name="40% - Accent6" xfId="31"/>
    <cellStyle builtinId="54" customBuiltin="true" name="60% - Accent1" xfId="32"/>
    <cellStyle builtinId="54" customBuiltin="true" name="60% - Accent2" xfId="33"/>
    <cellStyle builtinId="54" customBuiltin="true" name="60% - Accent3" xfId="34"/>
    <cellStyle builtinId="54" customBuiltin="true" name="60% - Accent4" xfId="35"/>
    <cellStyle builtinId="54" customBuiltin="true" name="60% - Accent5" xfId="36"/>
    <cellStyle builtinId="54" customBuiltin="true" name="60% - Accent6" xfId="37"/>
    <cellStyle builtinId="54" customBuiltin="true" name="Accent1" xfId="38"/>
    <cellStyle builtinId="54" customBuiltin="true" name="Accent2" xfId="39"/>
    <cellStyle builtinId="54" customBuiltin="true" name="Accent3" xfId="40"/>
    <cellStyle builtinId="54" customBuiltin="true" name="Accent4" xfId="41"/>
    <cellStyle builtinId="54" customBuiltin="true" name="Accent5" xfId="42"/>
    <cellStyle builtinId="54" customBuiltin="true" name="Accent6" xfId="43"/>
    <cellStyle builtinId="54" customBuiltin="true" name="Bad" xfId="44"/>
    <cellStyle builtinId="54" customBuiltin="true" name="Calculation" xfId="45"/>
    <cellStyle builtinId="54" customBuiltin="true" name="Check Cell" xfId="46"/>
    <cellStyle builtinId="54" customBuiltin="true" name="Explanatory Text" xfId="47"/>
    <cellStyle builtinId="54" customBuiltin="true" name="Good" xfId="48"/>
    <cellStyle builtinId="54" customBuiltin="true" name="Heading 1" xfId="49"/>
    <cellStyle builtinId="54" customBuiltin="true" name="Heading 2" xfId="50"/>
    <cellStyle builtinId="54" customBuiltin="true" name="Heading 3" xfId="51"/>
    <cellStyle builtinId="54" customBuiltin="true" name="Heading 4" xfId="52"/>
    <cellStyle builtinId="54" customBuiltin="true" name="Input" xfId="53"/>
    <cellStyle builtinId="54" customBuiltin="true" name="Linked Cell" xfId="54"/>
    <cellStyle builtinId="54" customBuiltin="true" name="Neutral" xfId="55"/>
    <cellStyle builtinId="54" customBuiltin="true" name="Note" xfId="56"/>
    <cellStyle builtinId="54" customBuiltin="true" name="Output" xfId="57"/>
    <cellStyle builtinId="54" customBuiltin="true" name="Title" xfId="58"/>
    <cellStyle builtinId="54" customBuiltin="true" name="Warning Text" xfId="5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1F497D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V30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S23" activeCellId="0" pane="topLeft" sqref="S23"/>
    </sheetView>
  </sheetViews>
  <cols>
    <col collapsed="false" hidden="false" max="1" min="1" style="1" width="2.0156862745098"/>
    <col collapsed="false" hidden="false" max="2" min="2" style="2" width="42.5725490196078"/>
    <col collapsed="false" hidden="false" max="14" min="3" style="3" width="6.77254901960784"/>
    <col collapsed="false" hidden="false" max="15" min="15" style="3" width="10.9725490196078"/>
    <col collapsed="false" hidden="false" max="16" min="16" style="2" width="8.21960784313725"/>
    <col collapsed="false" hidden="false" max="17" min="17" style="1" width="10.1019607843137"/>
    <col collapsed="false" hidden="false" max="18" min="18" style="1" width="1.5843137254902"/>
    <col collapsed="false" hidden="false" max="19" min="19" style="1" width="43.8666666666667"/>
    <col collapsed="false" hidden="false" max="20" min="20" style="1" width="11.5411764705882"/>
    <col collapsed="false" hidden="false" max="21" min="21" style="1" width="10.5294117647059"/>
    <col collapsed="false" hidden="false" max="22" min="22" style="1" width="19.3372549019608"/>
    <col collapsed="false" hidden="false" max="257" min="23" style="1" width="9.23529411764706"/>
  </cols>
  <sheetData>
    <row collapsed="false" customFormat="true" customHeight="false" hidden="false" ht="14.75" outlineLevel="0" r="1" s="1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</row>
    <row collapsed="false" customFormat="false" customHeight="true" hidden="false" ht="16.5" outlineLevel="0" r="2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7" t="s">
        <v>1</v>
      </c>
      <c r="T2" s="7"/>
      <c r="U2" s="7"/>
      <c r="V2" s="7"/>
    </row>
    <row collapsed="false" customFormat="false" customHeight="false" hidden="false" ht="28.35" outlineLevel="0" r="3"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10" t="s">
        <v>15</v>
      </c>
      <c r="P3" s="11" t="s">
        <v>16</v>
      </c>
      <c r="Q3" s="12" t="s">
        <v>17</v>
      </c>
      <c r="S3" s="13" t="s">
        <v>2</v>
      </c>
      <c r="T3" s="14" t="n">
        <v>2011</v>
      </c>
      <c r="U3" s="14" t="n">
        <v>2012</v>
      </c>
      <c r="V3" s="15" t="s">
        <v>18</v>
      </c>
    </row>
    <row collapsed="false" customFormat="false" customHeight="false" hidden="false" ht="14.9" outlineLevel="0" r="4">
      <c r="B4" s="16" t="s">
        <v>19</v>
      </c>
      <c r="C4" s="17" t="n">
        <v>3441</v>
      </c>
      <c r="D4" s="18" t="n">
        <v>3441</v>
      </c>
      <c r="E4" s="18" t="n">
        <v>7842</v>
      </c>
      <c r="F4" s="18" t="n">
        <v>7653</v>
      </c>
      <c r="G4" s="18" t="n">
        <v>9042</v>
      </c>
      <c r="H4" s="18" t="n">
        <v>9476</v>
      </c>
      <c r="I4" s="18" t="n">
        <v>7590</v>
      </c>
      <c r="J4" s="18" t="n">
        <v>9669</v>
      </c>
      <c r="K4" s="18" t="n">
        <v>8460</v>
      </c>
      <c r="L4" s="18" t="n">
        <v>10681</v>
      </c>
      <c r="M4" s="18" t="n">
        <v>9754</v>
      </c>
      <c r="N4" s="18" t="n">
        <v>8775</v>
      </c>
      <c r="O4" s="19" t="n">
        <f aca="false">SUM(C4:N4)</f>
        <v>95824</v>
      </c>
      <c r="P4" s="20" t="n">
        <f aca="false">O4/$O$9</f>
        <v>0.127954364581275</v>
      </c>
      <c r="Q4" s="21" t="n">
        <f aca="false">O4/365</f>
        <v>262.531506849315</v>
      </c>
      <c r="S4" s="16" t="s">
        <v>19</v>
      </c>
      <c r="T4" s="22" t="n">
        <f aca="false">VLOOKUP(S4,$B$4:$O$8,14,0)</f>
        <v>95824</v>
      </c>
      <c r="U4" s="22" t="n">
        <f aca="false">VLOOKUP(S4,$B$13:$O$18,14,0)</f>
        <v>168697</v>
      </c>
      <c r="V4" s="23" t="n">
        <f aca="false">(U4-T4)/T4</f>
        <v>0.760487977959593</v>
      </c>
    </row>
    <row collapsed="false" customFormat="false" customHeight="false" hidden="false" ht="14.9" outlineLevel="0" r="5">
      <c r="B5" s="16" t="s">
        <v>20</v>
      </c>
      <c r="C5" s="17"/>
      <c r="D5" s="18" t="n">
        <v>1060</v>
      </c>
      <c r="E5" s="18" t="n">
        <v>1945</v>
      </c>
      <c r="F5" s="18" t="n">
        <v>1918</v>
      </c>
      <c r="G5" s="18" t="n">
        <v>3085</v>
      </c>
      <c r="H5" s="18" t="n">
        <v>4329</v>
      </c>
      <c r="I5" s="18" t="n">
        <v>8159</v>
      </c>
      <c r="J5" s="18" t="n">
        <v>15327</v>
      </c>
      <c r="K5" s="18" t="n">
        <v>11307</v>
      </c>
      <c r="L5" s="18" t="n">
        <v>9363</v>
      </c>
      <c r="M5" s="18" t="n">
        <v>6089</v>
      </c>
      <c r="N5" s="18" t="n">
        <v>4371</v>
      </c>
      <c r="O5" s="19" t="n">
        <f aca="false">SUM(C5:N5)</f>
        <v>66953</v>
      </c>
      <c r="P5" s="20" t="n">
        <f aca="false">O5/$O$9</f>
        <v>0.0894027443209435</v>
      </c>
      <c r="Q5" s="21" t="n">
        <f aca="false">O5/365</f>
        <v>183.432876712329</v>
      </c>
      <c r="S5" s="16" t="s">
        <v>20</v>
      </c>
      <c r="T5" s="22" t="n">
        <f aca="false">VLOOKUP(S5,$B$4:$O$8,14,0)</f>
        <v>66953</v>
      </c>
      <c r="U5" s="22" t="n">
        <f aca="false">VLOOKUP(S5,$B$13:$O$18,14,0)</f>
        <v>9890</v>
      </c>
      <c r="V5" s="23" t="n">
        <f aca="false">(U5-T5)/T5</f>
        <v>-0.852284438337341</v>
      </c>
    </row>
    <row collapsed="false" customFormat="false" customHeight="false" hidden="false" ht="14.9" outlineLevel="0" r="6">
      <c r="B6" s="16" t="s">
        <v>21</v>
      </c>
      <c r="C6" s="17" t="n">
        <v>17363</v>
      </c>
      <c r="D6" s="18" t="n">
        <v>15600</v>
      </c>
      <c r="E6" s="18" t="n">
        <v>78335</v>
      </c>
      <c r="F6" s="18" t="n">
        <v>76667</v>
      </c>
      <c r="G6" s="18" t="n">
        <v>55945</v>
      </c>
      <c r="H6" s="18" t="n">
        <v>59319</v>
      </c>
      <c r="I6" s="18" t="n">
        <v>50723</v>
      </c>
      <c r="J6" s="18" t="n">
        <v>60889</v>
      </c>
      <c r="K6" s="18" t="n">
        <v>29219</v>
      </c>
      <c r="L6" s="18" t="n">
        <v>32526</v>
      </c>
      <c r="M6" s="18" t="n">
        <v>25420</v>
      </c>
      <c r="N6" s="18" t="n">
        <v>21042</v>
      </c>
      <c r="O6" s="19" t="n">
        <f aca="false">SUM(C6:N6)</f>
        <v>523048</v>
      </c>
      <c r="P6" s="20" t="n">
        <f aca="false">O6/$O$9</f>
        <v>0.698429145991678</v>
      </c>
      <c r="Q6" s="21" t="n">
        <f aca="false">O6/365</f>
        <v>1433.00821917808</v>
      </c>
      <c r="S6" s="16" t="s">
        <v>21</v>
      </c>
      <c r="T6" s="22" t="n">
        <f aca="false">VLOOKUP(S6,$B$4:$O$8,14,0)</f>
        <v>523048</v>
      </c>
      <c r="U6" s="22" t="n">
        <f aca="false">VLOOKUP(S6,$B$13:$O$18,14,0)</f>
        <v>268890</v>
      </c>
      <c r="V6" s="23" t="n">
        <f aca="false">(U6-T6)/T6</f>
        <v>-0.485917162478396</v>
      </c>
    </row>
    <row collapsed="false" customFormat="false" customHeight="false" hidden="false" ht="14.9" outlineLevel="0" r="7">
      <c r="B7" s="16" t="s">
        <v>22</v>
      </c>
      <c r="C7" s="17" t="n">
        <v>4</v>
      </c>
      <c r="D7" s="18" t="n">
        <v>138</v>
      </c>
      <c r="E7" s="18" t="n">
        <v>109</v>
      </c>
      <c r="F7" s="18" t="n">
        <v>102</v>
      </c>
      <c r="G7" s="18" t="n">
        <v>116</v>
      </c>
      <c r="H7" s="18" t="n">
        <v>103</v>
      </c>
      <c r="I7" s="18" t="n">
        <v>112</v>
      </c>
      <c r="J7" s="18" t="n">
        <v>205</v>
      </c>
      <c r="K7" s="18" t="n">
        <v>158</v>
      </c>
      <c r="L7" s="18" t="n">
        <v>155</v>
      </c>
      <c r="M7" s="18" t="n">
        <v>78</v>
      </c>
      <c r="N7" s="18" t="n">
        <v>100</v>
      </c>
      <c r="O7" s="19" t="n">
        <f aca="false">SUM(C7:N7)</f>
        <v>1380</v>
      </c>
      <c r="P7" s="20" t="n">
        <f aca="false">O7/$O$9</f>
        <v>0.00184272231510017</v>
      </c>
      <c r="Q7" s="21" t="n">
        <f aca="false">O7/365</f>
        <v>3.78082191780822</v>
      </c>
      <c r="S7" s="16" t="s">
        <v>22</v>
      </c>
      <c r="T7" s="22" t="n">
        <f aca="false">VLOOKUP(S7,$B$4:$O$8,14,0)</f>
        <v>1380</v>
      </c>
      <c r="U7" s="22" t="n">
        <f aca="false">VLOOKUP(S7,$B$13:$O$18,14,0)</f>
        <v>755</v>
      </c>
      <c r="V7" s="23" t="n">
        <f aca="false">(U7-T7)/T7</f>
        <v>-0.452898550724638</v>
      </c>
    </row>
    <row collapsed="false" customFormat="false" customHeight="false" hidden="false" ht="14.9" outlineLevel="0" r="8">
      <c r="B8" s="16" t="s">
        <v>23</v>
      </c>
      <c r="C8" s="17" t="n">
        <v>1152</v>
      </c>
      <c r="D8" s="18" t="n">
        <v>2480</v>
      </c>
      <c r="E8" s="18" t="n">
        <v>7411</v>
      </c>
      <c r="F8" s="18" t="n">
        <v>6993</v>
      </c>
      <c r="G8" s="18" t="n">
        <v>6858</v>
      </c>
      <c r="H8" s="18" t="n">
        <v>6805</v>
      </c>
      <c r="I8" s="18" t="n">
        <v>5060</v>
      </c>
      <c r="J8" s="18" t="n">
        <v>6564</v>
      </c>
      <c r="K8" s="18" t="n">
        <v>4039</v>
      </c>
      <c r="L8" s="18" t="n">
        <v>5252</v>
      </c>
      <c r="M8" s="18" t="n">
        <v>4488</v>
      </c>
      <c r="N8" s="18" t="n">
        <v>4585</v>
      </c>
      <c r="O8" s="19" t="n">
        <f aca="false">SUM(C8:N8)</f>
        <v>61687</v>
      </c>
      <c r="P8" s="20" t="n">
        <f aca="false">O8/$O$9</f>
        <v>0.0823710227910032</v>
      </c>
      <c r="Q8" s="21" t="n">
        <f aca="false">O8/365</f>
        <v>169.005479452055</v>
      </c>
      <c r="S8" s="16" t="s">
        <v>23</v>
      </c>
      <c r="T8" s="22" t="n">
        <f aca="false">VLOOKUP(S8,$B$4:$O$8,14,0)</f>
        <v>61687</v>
      </c>
      <c r="U8" s="22" t="n">
        <f aca="false">VLOOKUP(S8,$B$13:$O$18,14,0)</f>
        <v>67180</v>
      </c>
      <c r="V8" s="23" t="n">
        <f aca="false">(U8-T8)/T8</f>
        <v>0.0890463144584759</v>
      </c>
    </row>
    <row collapsed="false" customFormat="false" customHeight="false" hidden="false" ht="14.9" outlineLevel="0" r="9">
      <c r="B9" s="24" t="s">
        <v>24</v>
      </c>
      <c r="C9" s="25" t="n">
        <f aca="false">SUM(C4:C8)</f>
        <v>21960</v>
      </c>
      <c r="D9" s="25" t="n">
        <f aca="false">SUM(D4:D8)</f>
        <v>22719</v>
      </c>
      <c r="E9" s="25" t="n">
        <f aca="false">SUM(E4:E8)</f>
        <v>95642</v>
      </c>
      <c r="F9" s="25" t="n">
        <f aca="false">SUM(F4:F8)</f>
        <v>93333</v>
      </c>
      <c r="G9" s="25" t="n">
        <f aca="false">SUM(G4:G8)</f>
        <v>75046</v>
      </c>
      <c r="H9" s="25" t="n">
        <f aca="false">SUM(H4:H8)</f>
        <v>80032</v>
      </c>
      <c r="I9" s="25" t="n">
        <f aca="false">SUM(I4:I8)</f>
        <v>71644</v>
      </c>
      <c r="J9" s="25" t="n">
        <f aca="false">SUM(J4:J8)</f>
        <v>92654</v>
      </c>
      <c r="K9" s="25" t="n">
        <f aca="false">SUM(K4:K8)</f>
        <v>53183</v>
      </c>
      <c r="L9" s="25" t="n">
        <f aca="false">SUM(L4:L8)</f>
        <v>57977</v>
      </c>
      <c r="M9" s="25" t="n">
        <f aca="false">SUM(M4:M8)</f>
        <v>45829</v>
      </c>
      <c r="N9" s="25" t="n">
        <f aca="false">SUM(N4:N8)</f>
        <v>38873</v>
      </c>
      <c r="O9" s="25" t="n">
        <f aca="false">SUM(O4:O8)</f>
        <v>748892</v>
      </c>
      <c r="P9" s="26" t="n">
        <f aca="false">O9/$O$9</f>
        <v>1</v>
      </c>
      <c r="Q9" s="27" t="n">
        <f aca="false">O9/365</f>
        <v>2051.75890410959</v>
      </c>
      <c r="S9" s="24" t="s">
        <v>24</v>
      </c>
      <c r="T9" s="25" t="n">
        <f aca="false">SUM(T4:T8)</f>
        <v>748892</v>
      </c>
      <c r="U9" s="25" t="n">
        <f aca="false">SUM(U4:U8)</f>
        <v>515412</v>
      </c>
      <c r="V9" s="28" t="n">
        <f aca="false">(U9-T9)/T9</f>
        <v>-0.311767250818543</v>
      </c>
    </row>
    <row collapsed="false" customFormat="false" customHeight="true" hidden="false" ht="33" outlineLevel="0" r="10">
      <c r="B10" s="29" t="s">
        <v>25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5"/>
      <c r="S10" s="30" t="s">
        <v>26</v>
      </c>
      <c r="T10" s="30"/>
      <c r="U10" s="30"/>
      <c r="V10" s="30"/>
    </row>
    <row collapsed="false" customFormat="false" customHeight="false" hidden="false" ht="14.75" outlineLevel="0" r="11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5"/>
    </row>
    <row collapsed="false" customFormat="false" customHeight="true" hidden="false" ht="16.5" outlineLevel="0" r="12">
      <c r="B12" s="33" t="s">
        <v>27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S12" s="7" t="s">
        <v>28</v>
      </c>
      <c r="T12" s="7"/>
      <c r="U12" s="7"/>
      <c r="V12" s="7"/>
    </row>
    <row collapsed="false" customFormat="false" customHeight="false" hidden="false" ht="28.35" outlineLevel="0" r="13">
      <c r="B13" s="8" t="s">
        <v>2</v>
      </c>
      <c r="C13" s="34" t="s">
        <v>3</v>
      </c>
      <c r="D13" s="34" t="s">
        <v>4</v>
      </c>
      <c r="E13" s="34" t="s">
        <v>5</v>
      </c>
      <c r="F13" s="34" t="s">
        <v>6</v>
      </c>
      <c r="G13" s="34" t="s">
        <v>7</v>
      </c>
      <c r="H13" s="34" t="s">
        <v>8</v>
      </c>
      <c r="I13" s="34" t="s">
        <v>9</v>
      </c>
      <c r="J13" s="34" t="s">
        <v>10</v>
      </c>
      <c r="K13" s="34" t="s">
        <v>11</v>
      </c>
      <c r="L13" s="34" t="s">
        <v>12</v>
      </c>
      <c r="M13" s="34" t="s">
        <v>13</v>
      </c>
      <c r="N13" s="34" t="s">
        <v>14</v>
      </c>
      <c r="O13" s="34" t="s">
        <v>15</v>
      </c>
      <c r="P13" s="35" t="s">
        <v>16</v>
      </c>
      <c r="Q13" s="36" t="s">
        <v>17</v>
      </c>
      <c r="S13" s="13" t="s">
        <v>2</v>
      </c>
      <c r="T13" s="14" t="n">
        <v>2011</v>
      </c>
      <c r="U13" s="14" t="n">
        <v>2012</v>
      </c>
      <c r="V13" s="15" t="s">
        <v>18</v>
      </c>
    </row>
    <row collapsed="false" customFormat="false" customHeight="false" hidden="false" ht="14.9" outlineLevel="0" r="14">
      <c r="B14" s="16" t="s">
        <v>19</v>
      </c>
      <c r="C14" s="37" t="n">
        <v>9184</v>
      </c>
      <c r="D14" s="37" t="n">
        <v>10260</v>
      </c>
      <c r="E14" s="37" t="n">
        <v>12326</v>
      </c>
      <c r="F14" s="37" t="n">
        <v>10996</v>
      </c>
      <c r="G14" s="37" t="n">
        <v>13276</v>
      </c>
      <c r="H14" s="37" t="n">
        <v>15569</v>
      </c>
      <c r="I14" s="37" t="n">
        <v>16383</v>
      </c>
      <c r="J14" s="37" t="n">
        <v>17349</v>
      </c>
      <c r="K14" s="37" t="n">
        <v>15472</v>
      </c>
      <c r="L14" s="37" t="n">
        <v>18050</v>
      </c>
      <c r="M14" s="37" t="n">
        <v>16433</v>
      </c>
      <c r="N14" s="37" t="n">
        <v>13399</v>
      </c>
      <c r="O14" s="38" t="n">
        <f aca="false">SUM(C14:N14)</f>
        <v>168697</v>
      </c>
      <c r="P14" s="39" t="n">
        <f aca="false">O14/$O$19</f>
        <v>0.327305146174323</v>
      </c>
      <c r="Q14" s="21" t="n">
        <f aca="false">O14/366</f>
        <v>460.920765027322</v>
      </c>
      <c r="S14" s="16" t="s">
        <v>19</v>
      </c>
      <c r="T14" s="22" t="n">
        <f aca="false">VLOOKUP(S14,$B$14:$O$18,14,0)</f>
        <v>168697</v>
      </c>
      <c r="U14" s="22" t="n">
        <f aca="false">VLOOKUP(S14,$B$23:$O$28,14,0)</f>
        <v>182877</v>
      </c>
      <c r="V14" s="23" t="n">
        <f aca="false">(U14-T14)/T14</f>
        <v>0.0840560294492492</v>
      </c>
    </row>
    <row collapsed="false" customFormat="false" customHeight="false" hidden="false" ht="14.9" outlineLevel="0" r="15">
      <c r="B15" s="16" t="s">
        <v>20</v>
      </c>
      <c r="C15" s="37" t="n">
        <v>2932</v>
      </c>
      <c r="D15" s="37" t="n">
        <v>1454</v>
      </c>
      <c r="E15" s="37" t="n">
        <v>778</v>
      </c>
      <c r="F15" s="37" t="n">
        <v>977</v>
      </c>
      <c r="G15" s="37" t="n">
        <v>1103</v>
      </c>
      <c r="H15" s="37" t="n">
        <v>345</v>
      </c>
      <c r="I15" s="37" t="n">
        <v>607</v>
      </c>
      <c r="J15" s="37" t="n">
        <v>321</v>
      </c>
      <c r="K15" s="37" t="n">
        <v>420</v>
      </c>
      <c r="L15" s="37" t="n">
        <v>346</v>
      </c>
      <c r="M15" s="37" t="n">
        <v>287</v>
      </c>
      <c r="N15" s="37" t="n">
        <v>320</v>
      </c>
      <c r="O15" s="38" t="n">
        <f aca="false">SUM(C15:N15)</f>
        <v>9890</v>
      </c>
      <c r="P15" s="39" t="n">
        <f aca="false">O15/$O$19</f>
        <v>0.0191885326690104</v>
      </c>
      <c r="Q15" s="21" t="n">
        <f aca="false">O15/366</f>
        <v>27.0218579234973</v>
      </c>
      <c r="S15" s="16" t="s">
        <v>20</v>
      </c>
      <c r="T15" s="22" t="n">
        <f aca="false">VLOOKUP(S15,$B$14:$O$18,14,0)</f>
        <v>9890</v>
      </c>
      <c r="U15" s="22" t="n">
        <f aca="false">VLOOKUP(S15,$B$23:$O$28,14,0)</f>
        <v>1660</v>
      </c>
      <c r="V15" s="23" t="n">
        <f aca="false">(U15-T15)/T15</f>
        <v>-0.832153690596562</v>
      </c>
    </row>
    <row collapsed="false" customFormat="false" customHeight="false" hidden="false" ht="14.9" outlineLevel="0" r="16">
      <c r="B16" s="16" t="s">
        <v>21</v>
      </c>
      <c r="C16" s="40" t="n">
        <v>19586</v>
      </c>
      <c r="D16" s="40" t="n">
        <v>17883</v>
      </c>
      <c r="E16" s="40" t="n">
        <v>19315</v>
      </c>
      <c r="F16" s="40" t="n">
        <v>17760</v>
      </c>
      <c r="G16" s="40" t="n">
        <v>21969</v>
      </c>
      <c r="H16" s="40" t="n">
        <v>26330</v>
      </c>
      <c r="I16" s="40" t="n">
        <v>27548</v>
      </c>
      <c r="J16" s="40" t="n">
        <v>26747</v>
      </c>
      <c r="K16" s="40" t="n">
        <v>23130</v>
      </c>
      <c r="L16" s="40" t="n">
        <v>25816</v>
      </c>
      <c r="M16" s="40" t="n">
        <v>23504</v>
      </c>
      <c r="N16" s="40" t="n">
        <v>19302</v>
      </c>
      <c r="O16" s="38" t="n">
        <f aca="false">SUM(C16:N16)</f>
        <v>268890</v>
      </c>
      <c r="P16" s="39" t="n">
        <f aca="false">O16/$O$19</f>
        <v>0.521699145537939</v>
      </c>
      <c r="Q16" s="21" t="n">
        <f aca="false">O16/366</f>
        <v>734.672131147541</v>
      </c>
      <c r="S16" s="16" t="s">
        <v>21</v>
      </c>
      <c r="T16" s="22" t="n">
        <f aca="false">VLOOKUP(S16,$B$14:$O$18,14,0)</f>
        <v>268890</v>
      </c>
      <c r="U16" s="22" t="n">
        <f aca="false">VLOOKUP(S16,$B$23:$O$28,14,0)</f>
        <v>252459</v>
      </c>
      <c r="V16" s="23" t="n">
        <f aca="false">(U16-T16)/T16</f>
        <v>-0.0611067722860649</v>
      </c>
    </row>
    <row collapsed="false" customFormat="false" customHeight="false" hidden="false" ht="14.9" outlineLevel="0" r="17">
      <c r="B17" s="16" t="s">
        <v>22</v>
      </c>
      <c r="C17" s="37" t="n">
        <v>48</v>
      </c>
      <c r="D17" s="37" t="n">
        <v>48</v>
      </c>
      <c r="E17" s="37" t="n">
        <v>50</v>
      </c>
      <c r="F17" s="37" t="n">
        <v>46</v>
      </c>
      <c r="G17" s="37" t="n">
        <v>64</v>
      </c>
      <c r="H17" s="37" t="n">
        <v>82</v>
      </c>
      <c r="I17" s="37" t="n">
        <v>62</v>
      </c>
      <c r="J17" s="37" t="n">
        <v>67</v>
      </c>
      <c r="K17" s="37" t="n">
        <v>48</v>
      </c>
      <c r="L17" s="37" t="n">
        <v>86</v>
      </c>
      <c r="M17" s="37" t="n">
        <v>105</v>
      </c>
      <c r="N17" s="37" t="n">
        <v>49</v>
      </c>
      <c r="O17" s="38" t="n">
        <f aca="false">SUM(C17:N17)</f>
        <v>755</v>
      </c>
      <c r="P17" s="39" t="n">
        <f aca="false">O17/$O$19</f>
        <v>0.00146484753944417</v>
      </c>
      <c r="Q17" s="21" t="n">
        <f aca="false">O17/366</f>
        <v>2.06284153005464</v>
      </c>
      <c r="S17" s="16" t="s">
        <v>22</v>
      </c>
      <c r="T17" s="22" t="n">
        <f aca="false">VLOOKUP(S17,$B$14:$O$18,14,0)</f>
        <v>755</v>
      </c>
      <c r="U17" s="22" t="n">
        <f aca="false">VLOOKUP(S17,$B$23:$O$28,14,0)</f>
        <v>610</v>
      </c>
      <c r="V17" s="23" t="n">
        <f aca="false">(U17-T17)/T17</f>
        <v>-0.19205298013245</v>
      </c>
    </row>
    <row collapsed="false" customFormat="false" customHeight="false" hidden="false" ht="14.9" outlineLevel="0" r="18">
      <c r="B18" s="16" t="s">
        <v>23</v>
      </c>
      <c r="C18" s="37" t="n">
        <v>4593</v>
      </c>
      <c r="D18" s="37" t="n">
        <v>4418</v>
      </c>
      <c r="E18" s="37" t="n">
        <v>4854</v>
      </c>
      <c r="F18" s="37" t="n">
        <v>4489</v>
      </c>
      <c r="G18" s="37" t="n">
        <v>5259</v>
      </c>
      <c r="H18" s="37" t="n">
        <v>7204</v>
      </c>
      <c r="I18" s="37" t="n">
        <v>8236</v>
      </c>
      <c r="J18" s="37" t="n">
        <v>7446</v>
      </c>
      <c r="K18" s="37" t="n">
        <v>5837</v>
      </c>
      <c r="L18" s="37" t="n">
        <v>5855</v>
      </c>
      <c r="M18" s="37" t="n">
        <v>5057</v>
      </c>
      <c r="N18" s="37" t="n">
        <v>3932</v>
      </c>
      <c r="O18" s="38" t="n">
        <f aca="false">SUM(C18:N18)</f>
        <v>67180</v>
      </c>
      <c r="P18" s="39" t="n">
        <f aca="false">O18/$O$19</f>
        <v>0.130342328079284</v>
      </c>
      <c r="Q18" s="21" t="n">
        <f aca="false">O18/366</f>
        <v>183.551912568306</v>
      </c>
      <c r="S18" s="16" t="s">
        <v>23</v>
      </c>
      <c r="T18" s="22" t="n">
        <f aca="false">VLOOKUP(S18,$B$14:$O$18,14,0)</f>
        <v>67180</v>
      </c>
      <c r="U18" s="22" t="n">
        <f aca="false">VLOOKUP(S18,$B$23:$O$28,14,0)</f>
        <v>43719</v>
      </c>
      <c r="V18" s="23" t="n">
        <f aca="false">(U18-T18)/T18</f>
        <v>-0.349225960107175</v>
      </c>
    </row>
    <row collapsed="false" customFormat="false" customHeight="false" hidden="false" ht="14.9" outlineLevel="0" r="19">
      <c r="B19" s="24" t="s">
        <v>24</v>
      </c>
      <c r="C19" s="25" t="n">
        <f aca="false">SUM(C14:C18)</f>
        <v>36343</v>
      </c>
      <c r="D19" s="25" t="n">
        <f aca="false">SUM(D14:D18)</f>
        <v>34063</v>
      </c>
      <c r="E19" s="25" t="n">
        <f aca="false">SUM(E14:E18)</f>
        <v>37323</v>
      </c>
      <c r="F19" s="25" t="n">
        <f aca="false">SUM(F14:F18)</f>
        <v>34268</v>
      </c>
      <c r="G19" s="25" t="n">
        <f aca="false">SUM(G14:G18)</f>
        <v>41671</v>
      </c>
      <c r="H19" s="25" t="n">
        <f aca="false">SUM(H14:H18)</f>
        <v>49530</v>
      </c>
      <c r="I19" s="25" t="n">
        <f aca="false">SUM(I14:I18)</f>
        <v>52836</v>
      </c>
      <c r="J19" s="25" t="n">
        <f aca="false">SUM(J14:J18)</f>
        <v>51930</v>
      </c>
      <c r="K19" s="25" t="n">
        <f aca="false">SUM(K14:K18)</f>
        <v>44907</v>
      </c>
      <c r="L19" s="25" t="n">
        <f aca="false">SUM(L14:L18)</f>
        <v>50153</v>
      </c>
      <c r="M19" s="25" t="n">
        <f aca="false">SUM(M14:M18)</f>
        <v>45386</v>
      </c>
      <c r="N19" s="25" t="n">
        <f aca="false">SUM(N14:N18)</f>
        <v>37002</v>
      </c>
      <c r="O19" s="25" t="n">
        <f aca="false">SUM(O14:O18)</f>
        <v>515412</v>
      </c>
      <c r="P19" s="41" t="n">
        <f aca="false">O19/$O$19</f>
        <v>1</v>
      </c>
      <c r="Q19" s="27" t="n">
        <f aca="false">O19/366</f>
        <v>1408.22950819672</v>
      </c>
      <c r="S19" s="24" t="s">
        <v>24</v>
      </c>
      <c r="T19" s="25" t="n">
        <f aca="false">SUM(T14:T18)</f>
        <v>515412</v>
      </c>
      <c r="U19" s="25" t="n">
        <f aca="false">SUM(U14:U18)</f>
        <v>481325</v>
      </c>
      <c r="V19" s="28" t="n">
        <f aca="false">(U19-T19)/T19</f>
        <v>-0.0661354411616338</v>
      </c>
    </row>
    <row collapsed="false" customFormat="false" customHeight="true" hidden="false" ht="33.75" outlineLevel="0" r="20">
      <c r="B20" s="29" t="s">
        <v>29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5"/>
      <c r="S20" s="30" t="s">
        <v>30</v>
      </c>
      <c r="T20" s="30"/>
      <c r="U20" s="30"/>
      <c r="V20" s="30"/>
    </row>
    <row collapsed="false" customFormat="false" customHeight="false" hidden="false" ht="14.75" outlineLevel="0" r="21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collapsed="false" customFormat="false" customHeight="false" hidden="false" ht="14.75" outlineLevel="0" r="22">
      <c r="B22" s="6" t="s">
        <v>31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collapsed="false" customFormat="false" customHeight="false" hidden="false" ht="28.35" outlineLevel="0" r="23">
      <c r="B23" s="8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9" t="s">
        <v>9</v>
      </c>
      <c r="J23" s="9" t="s">
        <v>10</v>
      </c>
      <c r="K23" s="9" t="s">
        <v>11</v>
      </c>
      <c r="L23" s="9" t="s">
        <v>12</v>
      </c>
      <c r="M23" s="9" t="s">
        <v>13</v>
      </c>
      <c r="N23" s="9" t="s">
        <v>14</v>
      </c>
      <c r="O23" s="9" t="s">
        <v>15</v>
      </c>
      <c r="P23" s="44" t="s">
        <v>16</v>
      </c>
      <c r="Q23" s="12" t="s">
        <v>17</v>
      </c>
    </row>
    <row collapsed="false" customFormat="false" customHeight="false" hidden="false" ht="14.9" outlineLevel="0" r="24">
      <c r="B24" s="16" t="s">
        <v>19</v>
      </c>
      <c r="C24" s="45" t="n">
        <v>17741</v>
      </c>
      <c r="D24" s="45" t="n">
        <v>17351</v>
      </c>
      <c r="E24" s="45" t="n">
        <v>18475</v>
      </c>
      <c r="F24" s="45" t="n">
        <v>17132</v>
      </c>
      <c r="G24" s="45" t="n">
        <v>16967</v>
      </c>
      <c r="H24" s="45" t="n">
        <v>14742</v>
      </c>
      <c r="I24" s="45" t="n">
        <v>13693</v>
      </c>
      <c r="J24" s="45" t="n">
        <v>15123</v>
      </c>
      <c r="K24" s="45" t="n">
        <v>12472</v>
      </c>
      <c r="L24" s="45" t="n">
        <v>13693</v>
      </c>
      <c r="M24" s="45" t="n">
        <v>13199</v>
      </c>
      <c r="N24" s="45" t="n">
        <v>12289</v>
      </c>
      <c r="O24" s="38" t="n">
        <f aca="false">SUM(C24:N24)</f>
        <v>182877</v>
      </c>
      <c r="P24" s="20" t="n">
        <f aca="false">O24/$O$29</f>
        <v>0.379944943645146</v>
      </c>
      <c r="Q24" s="21" t="n">
        <f aca="false">O24/181</f>
        <v>1010.37016574586</v>
      </c>
    </row>
    <row collapsed="false" customFormat="false" customHeight="false" hidden="false" ht="14.9" outlineLevel="0" r="25">
      <c r="B25" s="16" t="s">
        <v>20</v>
      </c>
      <c r="C25" s="45" t="n">
        <v>183</v>
      </c>
      <c r="D25" s="45" t="n">
        <v>77</v>
      </c>
      <c r="E25" s="45" t="n">
        <v>156</v>
      </c>
      <c r="F25" s="45" t="n">
        <v>238</v>
      </c>
      <c r="G25" s="45" t="n">
        <v>133</v>
      </c>
      <c r="H25" s="45" t="n">
        <v>50</v>
      </c>
      <c r="I25" s="45" t="n">
        <v>78</v>
      </c>
      <c r="J25" s="45" t="n">
        <v>132</v>
      </c>
      <c r="K25" s="45" t="n">
        <v>120</v>
      </c>
      <c r="L25" s="45" t="n">
        <v>103</v>
      </c>
      <c r="M25" s="45" t="n">
        <v>112</v>
      </c>
      <c r="N25" s="45" t="n">
        <v>278</v>
      </c>
      <c r="O25" s="38" t="n">
        <f aca="false">SUM(C25:N25)</f>
        <v>1660</v>
      </c>
      <c r="P25" s="20" t="n">
        <f aca="false">O25/$O$29</f>
        <v>0.0034488131719732</v>
      </c>
      <c r="Q25" s="21" t="n">
        <f aca="false">O25/181</f>
        <v>9.17127071823204</v>
      </c>
    </row>
    <row collapsed="false" customFormat="false" customHeight="false" hidden="false" ht="14.9" outlineLevel="0" r="26">
      <c r="B26" s="16" t="s">
        <v>21</v>
      </c>
      <c r="C26" s="45" t="n">
        <v>23626</v>
      </c>
      <c r="D26" s="45" t="n">
        <v>22823</v>
      </c>
      <c r="E26" s="45" t="n">
        <v>23250</v>
      </c>
      <c r="F26" s="45" t="n">
        <v>23975</v>
      </c>
      <c r="G26" s="45" t="n">
        <v>23919</v>
      </c>
      <c r="H26" s="45" t="n">
        <v>20614</v>
      </c>
      <c r="I26" s="45" t="n">
        <v>19362</v>
      </c>
      <c r="J26" s="45" t="n">
        <v>20747</v>
      </c>
      <c r="K26" s="45" t="n">
        <v>17195</v>
      </c>
      <c r="L26" s="45" t="n">
        <v>19036</v>
      </c>
      <c r="M26" s="45" t="n">
        <v>18888</v>
      </c>
      <c r="N26" s="45" t="n">
        <v>19024</v>
      </c>
      <c r="O26" s="38" t="n">
        <f aca="false">SUM(C26:N26)</f>
        <v>252459</v>
      </c>
      <c r="P26" s="20" t="n">
        <f aca="false">O26/$O$29</f>
        <v>0.524508388303122</v>
      </c>
      <c r="Q26" s="21" t="n">
        <f aca="false">O26/181</f>
        <v>1394.80110497238</v>
      </c>
    </row>
    <row collapsed="false" customFormat="false" customHeight="false" hidden="false" ht="14.9" outlineLevel="0" r="27">
      <c r="B27" s="16" t="s">
        <v>22</v>
      </c>
      <c r="C27" s="45" t="n">
        <v>61</v>
      </c>
      <c r="D27" s="45" t="n">
        <v>44</v>
      </c>
      <c r="E27" s="45" t="n">
        <v>39</v>
      </c>
      <c r="F27" s="45" t="n">
        <v>51</v>
      </c>
      <c r="G27" s="45" t="n">
        <v>43</v>
      </c>
      <c r="H27" s="45" t="n">
        <v>48</v>
      </c>
      <c r="I27" s="45" t="n">
        <v>69</v>
      </c>
      <c r="J27" s="45" t="n">
        <v>70</v>
      </c>
      <c r="K27" s="45" t="n">
        <v>40</v>
      </c>
      <c r="L27" s="45" t="n">
        <v>45</v>
      </c>
      <c r="M27" s="45" t="n">
        <v>34</v>
      </c>
      <c r="N27" s="45" t="n">
        <v>66</v>
      </c>
      <c r="O27" s="38" t="n">
        <f aca="false">SUM(C27:N27)</f>
        <v>610</v>
      </c>
      <c r="P27" s="20" t="n">
        <f aca="false">O27/$O$29</f>
        <v>0.00126733496078533</v>
      </c>
      <c r="Q27" s="21" t="n">
        <f aca="false">O27/181</f>
        <v>3.37016574585635</v>
      </c>
    </row>
    <row collapsed="false" customFormat="false" customHeight="false" hidden="false" ht="14.9" outlineLevel="0" r="28">
      <c r="B28" s="16" t="s">
        <v>23</v>
      </c>
      <c r="C28" s="45" t="n">
        <v>3939</v>
      </c>
      <c r="D28" s="45" t="n">
        <v>3465</v>
      </c>
      <c r="E28" s="45" t="n">
        <v>3544</v>
      </c>
      <c r="F28" s="45" t="n">
        <v>4250</v>
      </c>
      <c r="G28" s="45" t="n">
        <v>4532</v>
      </c>
      <c r="H28" s="45" t="n">
        <v>3872</v>
      </c>
      <c r="I28" s="45" t="n">
        <v>3031</v>
      </c>
      <c r="J28" s="45" t="n">
        <v>3310</v>
      </c>
      <c r="K28" s="45" t="n">
        <v>2946</v>
      </c>
      <c r="L28" s="45" t="n">
        <v>3393</v>
      </c>
      <c r="M28" s="45" t="n">
        <v>3477</v>
      </c>
      <c r="N28" s="45" t="n">
        <v>3960</v>
      </c>
      <c r="O28" s="38" t="n">
        <f aca="false">SUM(C28:N28)</f>
        <v>43719</v>
      </c>
      <c r="P28" s="20" t="n">
        <f aca="false">O28/$O$29</f>
        <v>0.0908305199189737</v>
      </c>
      <c r="Q28" s="21" t="n">
        <f aca="false">O28/181</f>
        <v>241.541436464088</v>
      </c>
    </row>
    <row collapsed="false" customFormat="false" customHeight="false" hidden="false" ht="14.9" outlineLevel="0" r="29">
      <c r="B29" s="24" t="s">
        <v>24</v>
      </c>
      <c r="C29" s="25" t="n">
        <f aca="false">SUM(C24:C28)</f>
        <v>45550</v>
      </c>
      <c r="D29" s="25" t="n">
        <f aca="false">SUM(D24:D28)</f>
        <v>43760</v>
      </c>
      <c r="E29" s="25" t="n">
        <f aca="false">SUM(E24:E28)</f>
        <v>45464</v>
      </c>
      <c r="F29" s="25" t="n">
        <f aca="false">SUM(F24:F28)</f>
        <v>45646</v>
      </c>
      <c r="G29" s="25" t="n">
        <f aca="false">SUM(G24:G28)</f>
        <v>45594</v>
      </c>
      <c r="H29" s="25" t="n">
        <f aca="false">SUM(H24:H28)</f>
        <v>39326</v>
      </c>
      <c r="I29" s="25" t="n">
        <f aca="false">SUM(I24:I28)</f>
        <v>36233</v>
      </c>
      <c r="J29" s="25" t="n">
        <f aca="false">SUM(J24:J28)</f>
        <v>39382</v>
      </c>
      <c r="K29" s="25" t="n">
        <f aca="false">SUM(K24:K28)</f>
        <v>32773</v>
      </c>
      <c r="L29" s="25" t="n">
        <f aca="false">SUM(L24:L28)</f>
        <v>36270</v>
      </c>
      <c r="M29" s="25" t="n">
        <f aca="false">SUM(M24:M28)</f>
        <v>35710</v>
      </c>
      <c r="N29" s="25" t="n">
        <f aca="false">SUM(N24:N28)</f>
        <v>35617</v>
      </c>
      <c r="O29" s="25" t="n">
        <f aca="false">SUM(O24:O28)</f>
        <v>481325</v>
      </c>
      <c r="P29" s="46" t="inlineStr">
        <f aca="false">SUM(P24:P28)</f>
        <is>
          <t/>
        </is>
      </c>
      <c r="Q29" s="27" t="n">
        <f aca="false">O29/181</f>
        <v>2659.25414364641</v>
      </c>
    </row>
    <row collapsed="false" customFormat="false" customHeight="false" hidden="false" ht="14.75" outlineLevel="0" r="30">
      <c r="B30" s="29" t="s">
        <v>32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</sheetData>
  <mergeCells count="10">
    <mergeCell ref="B2:Q2"/>
    <mergeCell ref="S2:V2"/>
    <mergeCell ref="B10:O10"/>
    <mergeCell ref="S10:V10"/>
    <mergeCell ref="B12:Q12"/>
    <mergeCell ref="S12:V12"/>
    <mergeCell ref="B20:O20"/>
    <mergeCell ref="S20:V20"/>
    <mergeCell ref="B22:Q22"/>
    <mergeCell ref="B30:O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P10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C3" activeCellId="0" pane="topLeft" sqref="C3"/>
    </sheetView>
  </sheetViews>
  <cols>
    <col collapsed="false" hidden="false" max="1" min="1" style="1" width="2.0156862745098"/>
    <col collapsed="false" hidden="false" max="2" min="2" style="47" width="7.2156862745098"/>
    <col collapsed="false" hidden="false" max="3" min="3" style="1" width="22.6549019607843"/>
    <col collapsed="false" hidden="false" max="4" min="4" style="1" width="12.4078431372549"/>
    <col collapsed="false" hidden="false" max="5" min="5" style="1" width="22.9372549019608"/>
    <col collapsed="false" hidden="false" max="6" min="6" style="1" width="6.20392156862745"/>
    <col collapsed="false" hidden="false" max="7" min="7" style="1" width="7.07450980392157"/>
    <col collapsed="false" hidden="false" max="9" min="8" style="1" width="24.5294117647059"/>
    <col collapsed="false" hidden="false" max="10" min="10" style="1" width="8.21960784313725"/>
    <col collapsed="false" hidden="false" max="11" min="11" style="1" width="7.64313725490196"/>
    <col collapsed="false" hidden="false" max="257" min="12" style="1" width="9.23529411764706"/>
  </cols>
  <sheetData>
    <row collapsed="false" customFormat="false" customHeight="false" hidden="false" ht="14.75" outlineLevel="0" r="2"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</row>
    <row collapsed="false" customFormat="true" customHeight="false" hidden="false" ht="28.35" outlineLevel="0" r="3" s="47">
      <c r="B3" s="49" t="s">
        <v>34</v>
      </c>
      <c r="C3" s="50" t="s">
        <v>35</v>
      </c>
      <c r="D3" s="50" t="s">
        <v>36</v>
      </c>
      <c r="E3" s="50" t="s">
        <v>37</v>
      </c>
      <c r="F3" s="50" t="s">
        <v>38</v>
      </c>
      <c r="G3" s="50" t="s">
        <v>39</v>
      </c>
      <c r="H3" s="50" t="s">
        <v>40</v>
      </c>
      <c r="I3" s="50" t="s">
        <v>41</v>
      </c>
      <c r="J3" s="50" t="s">
        <v>15</v>
      </c>
      <c r="K3" s="51" t="s">
        <v>17</v>
      </c>
    </row>
    <row collapsed="false" customFormat="false" customHeight="false" hidden="false" ht="14.75" outlineLevel="0" r="4">
      <c r="B4" s="49" t="s">
        <v>42</v>
      </c>
      <c r="C4" s="52" t="n">
        <v>350</v>
      </c>
      <c r="D4" s="52" t="n">
        <v>21</v>
      </c>
      <c r="E4" s="52" t="n">
        <v>12</v>
      </c>
      <c r="F4" s="52" t="n">
        <v>2</v>
      </c>
      <c r="G4" s="52" t="n">
        <v>8</v>
      </c>
      <c r="H4" s="52" t="n">
        <v>1</v>
      </c>
      <c r="I4" s="52"/>
      <c r="J4" s="53" t="n">
        <f aca="false">SUM(C4:I4)</f>
        <v>394</v>
      </c>
      <c r="K4" s="54" t="n">
        <f aca="false">J4/365</f>
        <v>1.07945205479452</v>
      </c>
    </row>
    <row collapsed="false" customFormat="false" customHeight="false" hidden="false" ht="14.75" outlineLevel="0" r="5">
      <c r="B5" s="49" t="s">
        <v>43</v>
      </c>
      <c r="C5" s="52" t="n">
        <v>1961</v>
      </c>
      <c r="D5" s="52" t="n">
        <v>129</v>
      </c>
      <c r="E5" s="52" t="n">
        <v>60</v>
      </c>
      <c r="F5" s="52" t="n">
        <v>17</v>
      </c>
      <c r="G5" s="52" t="n">
        <v>11</v>
      </c>
      <c r="H5" s="52" t="n">
        <v>7</v>
      </c>
      <c r="I5" s="52"/>
      <c r="J5" s="53" t="n">
        <f aca="false">SUM(C5:I5)</f>
        <v>2185</v>
      </c>
      <c r="K5" s="54" t="n">
        <f aca="false">J5/365</f>
        <v>5.98630136986301</v>
      </c>
    </row>
    <row collapsed="false" customFormat="false" customHeight="false" hidden="false" ht="14.75" outlineLevel="0" r="6">
      <c r="B6" s="49" t="s">
        <v>44</v>
      </c>
      <c r="C6" s="52" t="n">
        <v>3372</v>
      </c>
      <c r="D6" s="52" t="n">
        <v>171</v>
      </c>
      <c r="E6" s="52" t="n">
        <v>52</v>
      </c>
      <c r="F6" s="52" t="n">
        <v>13</v>
      </c>
      <c r="G6" s="52" t="n">
        <v>15</v>
      </c>
      <c r="H6" s="52" t="n">
        <v>1</v>
      </c>
      <c r="I6" s="52"/>
      <c r="J6" s="53" t="n">
        <f aca="false">SUM(C6:I6)</f>
        <v>3624</v>
      </c>
      <c r="K6" s="54" t="n">
        <f aca="false">J6/365</f>
        <v>9.92876712328767</v>
      </c>
    </row>
    <row collapsed="false" customFormat="false" customHeight="false" hidden="false" ht="14.75" outlineLevel="0" r="7">
      <c r="B7" s="49" t="s">
        <v>45</v>
      </c>
      <c r="C7" s="52" t="n">
        <v>180</v>
      </c>
      <c r="D7" s="52" t="n">
        <v>8</v>
      </c>
      <c r="E7" s="52" t="n">
        <v>7</v>
      </c>
      <c r="F7" s="52"/>
      <c r="G7" s="52" t="n">
        <v>2</v>
      </c>
      <c r="H7" s="52" t="n">
        <v>1</v>
      </c>
      <c r="I7" s="52"/>
      <c r="J7" s="53" t="n">
        <f aca="false">SUM(C7:I7)</f>
        <v>198</v>
      </c>
      <c r="K7" s="54" t="n">
        <f aca="false">J7/365</f>
        <v>0.542465753424658</v>
      </c>
    </row>
    <row collapsed="false" customFormat="false" customHeight="false" hidden="false" ht="14.75" outlineLevel="0" r="8">
      <c r="B8" s="49" t="s">
        <v>46</v>
      </c>
      <c r="C8" s="52" t="n">
        <v>9387</v>
      </c>
      <c r="D8" s="52" t="n">
        <v>802</v>
      </c>
      <c r="E8" s="52" t="n">
        <v>309</v>
      </c>
      <c r="F8" s="52" t="n">
        <v>94</v>
      </c>
      <c r="G8" s="52" t="n">
        <v>108</v>
      </c>
      <c r="H8" s="52" t="n">
        <v>52</v>
      </c>
      <c r="I8" s="52"/>
      <c r="J8" s="53" t="n">
        <f aca="false">SUM(C8:I8)</f>
        <v>10752</v>
      </c>
      <c r="K8" s="54" t="n">
        <f aca="false">J8/365</f>
        <v>29.4575342465753</v>
      </c>
    </row>
    <row collapsed="false" customFormat="false" customHeight="false" hidden="false" ht="14.75" outlineLevel="0" r="9">
      <c r="B9" s="49" t="s">
        <v>47</v>
      </c>
      <c r="C9" s="52" t="n">
        <v>3982</v>
      </c>
      <c r="D9" s="52" t="n">
        <v>448</v>
      </c>
      <c r="E9" s="52" t="n">
        <v>119</v>
      </c>
      <c r="F9" s="52" t="n">
        <v>63</v>
      </c>
      <c r="G9" s="52" t="n">
        <v>49</v>
      </c>
      <c r="H9" s="52" t="n">
        <v>21</v>
      </c>
      <c r="I9" s="52"/>
      <c r="J9" s="53" t="n">
        <f aca="false">SUM(C9:I9)</f>
        <v>4682</v>
      </c>
      <c r="K9" s="54" t="n">
        <f aca="false">J9/365</f>
        <v>12.827397260274</v>
      </c>
    </row>
    <row collapsed="false" customFormat="false" customHeight="false" hidden="false" ht="14.75" outlineLevel="0" r="10">
      <c r="B10" s="49" t="s">
        <v>48</v>
      </c>
      <c r="C10" s="52" t="n">
        <v>1849</v>
      </c>
      <c r="D10" s="52" t="n">
        <v>313</v>
      </c>
      <c r="E10" s="52" t="n">
        <v>62</v>
      </c>
      <c r="F10" s="52" t="n">
        <v>45</v>
      </c>
      <c r="G10" s="52" t="n">
        <v>56</v>
      </c>
      <c r="H10" s="52" t="n">
        <v>33</v>
      </c>
      <c r="I10" s="52"/>
      <c r="J10" s="53" t="n">
        <f aca="false">SUM(C10:I10)</f>
        <v>2358</v>
      </c>
      <c r="K10" s="54" t="n">
        <f aca="false">J10/365</f>
        <v>6.46027397260274</v>
      </c>
    </row>
    <row collapsed="false" customFormat="false" customHeight="false" hidden="false" ht="14.75" outlineLevel="0" r="11">
      <c r="B11" s="49" t="s">
        <v>49</v>
      </c>
      <c r="C11" s="52" t="n">
        <v>1370</v>
      </c>
      <c r="D11" s="52" t="n">
        <v>165</v>
      </c>
      <c r="E11" s="52" t="n">
        <v>73</v>
      </c>
      <c r="F11" s="52" t="n">
        <v>24</v>
      </c>
      <c r="G11" s="52" t="n">
        <v>21</v>
      </c>
      <c r="H11" s="52" t="n">
        <v>12</v>
      </c>
      <c r="I11" s="52"/>
      <c r="J11" s="53" t="n">
        <f aca="false">SUM(C11:I11)</f>
        <v>1665</v>
      </c>
      <c r="K11" s="54" t="n">
        <f aca="false">J11/365</f>
        <v>4.56164383561644</v>
      </c>
    </row>
    <row collapsed="false" customFormat="false" customHeight="false" hidden="false" ht="14.75" outlineLevel="0" r="12">
      <c r="B12" s="49" t="s">
        <v>50</v>
      </c>
      <c r="C12" s="52" t="n">
        <v>2135</v>
      </c>
      <c r="D12" s="52" t="n">
        <v>191</v>
      </c>
      <c r="E12" s="52" t="n">
        <v>85</v>
      </c>
      <c r="F12" s="52" t="n">
        <v>26</v>
      </c>
      <c r="G12" s="52" t="n">
        <v>62</v>
      </c>
      <c r="H12" s="52" t="n">
        <v>13</v>
      </c>
      <c r="I12" s="52"/>
      <c r="J12" s="53" t="n">
        <f aca="false">SUM(C12:I12)</f>
        <v>2512</v>
      </c>
      <c r="K12" s="54" t="n">
        <f aca="false">J12/365</f>
        <v>6.88219178082192</v>
      </c>
    </row>
    <row collapsed="false" customFormat="false" customHeight="false" hidden="false" ht="14.75" outlineLevel="0" r="13">
      <c r="B13" s="49" t="s">
        <v>51</v>
      </c>
      <c r="C13" s="52" t="n">
        <v>4685</v>
      </c>
      <c r="D13" s="52" t="n">
        <v>408</v>
      </c>
      <c r="E13" s="52" t="n">
        <v>114</v>
      </c>
      <c r="F13" s="52" t="n">
        <v>67</v>
      </c>
      <c r="G13" s="52" t="n">
        <v>40</v>
      </c>
      <c r="H13" s="52" t="n">
        <v>6</v>
      </c>
      <c r="I13" s="52"/>
      <c r="J13" s="53" t="n">
        <f aca="false">SUM(C13:I13)</f>
        <v>5320</v>
      </c>
      <c r="K13" s="54" t="n">
        <f aca="false">J13/365</f>
        <v>14.5753424657534</v>
      </c>
    </row>
    <row collapsed="false" customFormat="false" customHeight="false" hidden="false" ht="14.75" outlineLevel="0" r="14">
      <c r="B14" s="49" t="s">
        <v>52</v>
      </c>
      <c r="C14" s="52" t="n">
        <v>5694</v>
      </c>
      <c r="D14" s="52" t="n">
        <v>614</v>
      </c>
      <c r="E14" s="52" t="n">
        <v>293</v>
      </c>
      <c r="F14" s="52" t="n">
        <v>98</v>
      </c>
      <c r="G14" s="52" t="n">
        <v>201</v>
      </c>
      <c r="H14" s="52" t="n">
        <v>31</v>
      </c>
      <c r="I14" s="52"/>
      <c r="J14" s="53" t="n">
        <f aca="false">SUM(C14:I14)</f>
        <v>6931</v>
      </c>
      <c r="K14" s="54" t="n">
        <f aca="false">J14/365</f>
        <v>18.9890410958904</v>
      </c>
    </row>
    <row collapsed="false" customFormat="false" customHeight="false" hidden="false" ht="14.75" outlineLevel="0" r="15">
      <c r="B15" s="49" t="s">
        <v>53</v>
      </c>
      <c r="C15" s="52" t="n">
        <v>1344</v>
      </c>
      <c r="D15" s="52" t="n">
        <v>128</v>
      </c>
      <c r="E15" s="52" t="n">
        <v>43</v>
      </c>
      <c r="F15" s="52" t="n">
        <v>13</v>
      </c>
      <c r="G15" s="52" t="n">
        <v>31</v>
      </c>
      <c r="H15" s="52" t="n">
        <v>5</v>
      </c>
      <c r="I15" s="52"/>
      <c r="J15" s="53" t="n">
        <f aca="false">SUM(C15:I15)</f>
        <v>1564</v>
      </c>
      <c r="K15" s="54" t="n">
        <f aca="false">J15/365</f>
        <v>4.28493150684932</v>
      </c>
    </row>
    <row collapsed="false" customFormat="false" customHeight="false" hidden="false" ht="14.75" outlineLevel="0" r="16">
      <c r="B16" s="49" t="s">
        <v>54</v>
      </c>
      <c r="C16" s="52" t="n">
        <v>1068</v>
      </c>
      <c r="D16" s="52" t="n">
        <v>65</v>
      </c>
      <c r="E16" s="52" t="n">
        <v>40</v>
      </c>
      <c r="F16" s="52" t="n">
        <v>7</v>
      </c>
      <c r="G16" s="52" t="n">
        <v>44</v>
      </c>
      <c r="H16" s="52" t="n">
        <v>5</v>
      </c>
      <c r="I16" s="52"/>
      <c r="J16" s="53" t="n">
        <f aca="false">SUM(C16:I16)</f>
        <v>1229</v>
      </c>
      <c r="K16" s="54" t="n">
        <f aca="false">J16/365</f>
        <v>3.36712328767123</v>
      </c>
    </row>
    <row collapsed="false" customFormat="false" customHeight="false" hidden="false" ht="14.75" outlineLevel="0" r="17">
      <c r="B17" s="49" t="s">
        <v>55</v>
      </c>
      <c r="C17" s="52" t="n">
        <v>3218</v>
      </c>
      <c r="D17" s="52" t="n">
        <v>221</v>
      </c>
      <c r="E17" s="52" t="n">
        <v>86</v>
      </c>
      <c r="F17" s="52" t="n">
        <v>36</v>
      </c>
      <c r="G17" s="52" t="n">
        <v>52</v>
      </c>
      <c r="H17" s="52" t="n">
        <v>6</v>
      </c>
      <c r="I17" s="52"/>
      <c r="J17" s="53" t="n">
        <f aca="false">SUM(C17:I17)</f>
        <v>3619</v>
      </c>
      <c r="K17" s="54" t="n">
        <f aca="false">J17/365</f>
        <v>9.91506849315068</v>
      </c>
    </row>
    <row collapsed="false" customFormat="false" customHeight="false" hidden="false" ht="14.75" outlineLevel="0" r="18">
      <c r="B18" s="49" t="s">
        <v>56</v>
      </c>
      <c r="C18" s="52" t="n">
        <v>2086</v>
      </c>
      <c r="D18" s="52" t="n">
        <v>265</v>
      </c>
      <c r="E18" s="52" t="n">
        <v>71</v>
      </c>
      <c r="F18" s="52" t="n">
        <v>28</v>
      </c>
      <c r="G18" s="52" t="n">
        <v>38</v>
      </c>
      <c r="H18" s="52" t="n">
        <v>4</v>
      </c>
      <c r="I18" s="52"/>
      <c r="J18" s="53" t="n">
        <f aca="false">SUM(C18:I18)</f>
        <v>2492</v>
      </c>
      <c r="K18" s="54" t="n">
        <f aca="false">J18/365</f>
        <v>6.82739726027397</v>
      </c>
    </row>
    <row collapsed="false" customFormat="false" customHeight="false" hidden="false" ht="14.75" outlineLevel="0" r="19">
      <c r="B19" s="49" t="s">
        <v>57</v>
      </c>
      <c r="C19" s="52" t="n">
        <v>4151</v>
      </c>
      <c r="D19" s="52" t="n">
        <v>462</v>
      </c>
      <c r="E19" s="52" t="n">
        <v>181</v>
      </c>
      <c r="F19" s="52" t="n">
        <v>52</v>
      </c>
      <c r="G19" s="52" t="n">
        <v>119</v>
      </c>
      <c r="H19" s="52" t="n">
        <v>11</v>
      </c>
      <c r="I19" s="52"/>
      <c r="J19" s="53" t="n">
        <f aca="false">SUM(C19:I19)</f>
        <v>4976</v>
      </c>
      <c r="K19" s="54" t="n">
        <f aca="false">J19/365</f>
        <v>13.6328767123288</v>
      </c>
    </row>
    <row collapsed="false" customFormat="false" customHeight="false" hidden="false" ht="14.75" outlineLevel="0" r="20">
      <c r="B20" s="49" t="s">
        <v>58</v>
      </c>
      <c r="C20" s="52" t="n">
        <v>1768</v>
      </c>
      <c r="D20" s="52" t="n">
        <v>199</v>
      </c>
      <c r="E20" s="52" t="n">
        <v>64</v>
      </c>
      <c r="F20" s="52" t="n">
        <v>107</v>
      </c>
      <c r="G20" s="52" t="n">
        <v>26</v>
      </c>
      <c r="H20" s="52" t="n">
        <v>20</v>
      </c>
      <c r="I20" s="52"/>
      <c r="J20" s="53" t="n">
        <f aca="false">SUM(C20:I20)</f>
        <v>2184</v>
      </c>
      <c r="K20" s="54" t="n">
        <f aca="false">J20/365</f>
        <v>5.98356164383562</v>
      </c>
    </row>
    <row collapsed="false" customFormat="false" customHeight="false" hidden="false" ht="14.75" outlineLevel="0" r="21">
      <c r="B21" s="49" t="s">
        <v>59</v>
      </c>
      <c r="C21" s="52" t="n">
        <v>3188</v>
      </c>
      <c r="D21" s="52" t="n">
        <v>342</v>
      </c>
      <c r="E21" s="52" t="n">
        <v>146</v>
      </c>
      <c r="F21" s="52" t="n">
        <v>68</v>
      </c>
      <c r="G21" s="52" t="n">
        <v>53</v>
      </c>
      <c r="H21" s="52" t="n">
        <v>52</v>
      </c>
      <c r="I21" s="52"/>
      <c r="J21" s="53" t="n">
        <f aca="false">SUM(C21:I21)</f>
        <v>3849</v>
      </c>
      <c r="K21" s="54" t="n">
        <f aca="false">J21/365</f>
        <v>10.5452054794521</v>
      </c>
    </row>
    <row collapsed="false" customFormat="false" customHeight="false" hidden="false" ht="14.75" outlineLevel="0" r="22">
      <c r="B22" s="49" t="s">
        <v>60</v>
      </c>
      <c r="C22" s="52" t="n">
        <v>9120</v>
      </c>
      <c r="D22" s="52" t="n">
        <v>1102</v>
      </c>
      <c r="E22" s="52" t="n">
        <v>377</v>
      </c>
      <c r="F22" s="52" t="n">
        <v>81</v>
      </c>
      <c r="G22" s="52" t="n">
        <v>120</v>
      </c>
      <c r="H22" s="52" t="n">
        <v>13</v>
      </c>
      <c r="I22" s="52"/>
      <c r="J22" s="53" t="n">
        <f aca="false">SUM(C22:I22)</f>
        <v>10813</v>
      </c>
      <c r="K22" s="54" t="n">
        <f aca="false">J22/365</f>
        <v>29.6246575342466</v>
      </c>
    </row>
    <row collapsed="false" customFormat="false" customHeight="false" hidden="false" ht="14.75" outlineLevel="0" r="23">
      <c r="B23" s="49" t="s">
        <v>61</v>
      </c>
      <c r="C23" s="52" t="n">
        <v>2751</v>
      </c>
      <c r="D23" s="52" t="n">
        <v>324</v>
      </c>
      <c r="E23" s="52" t="n">
        <v>90</v>
      </c>
      <c r="F23" s="52" t="n">
        <v>22</v>
      </c>
      <c r="G23" s="52" t="n">
        <v>23</v>
      </c>
      <c r="H23" s="52" t="n">
        <v>3</v>
      </c>
      <c r="I23" s="52"/>
      <c r="J23" s="53" t="n">
        <f aca="false">SUM(C23:I23)</f>
        <v>3213</v>
      </c>
      <c r="K23" s="54" t="n">
        <f aca="false">J23/365</f>
        <v>8.8027397260274</v>
      </c>
    </row>
    <row collapsed="false" customFormat="false" customHeight="false" hidden="false" ht="14.75" outlineLevel="0" r="24">
      <c r="B24" s="49" t="s">
        <v>62</v>
      </c>
      <c r="C24" s="52" t="n">
        <v>1106</v>
      </c>
      <c r="D24" s="52" t="n">
        <v>53</v>
      </c>
      <c r="E24" s="52" t="n">
        <v>28</v>
      </c>
      <c r="F24" s="52" t="n">
        <v>2</v>
      </c>
      <c r="G24" s="52" t="n">
        <v>23</v>
      </c>
      <c r="H24" s="52" t="n">
        <v>2</v>
      </c>
      <c r="I24" s="52"/>
      <c r="J24" s="53" t="n">
        <f aca="false">SUM(C24:I24)</f>
        <v>1214</v>
      </c>
      <c r="K24" s="54" t="n">
        <f aca="false">J24/365</f>
        <v>3.32602739726027</v>
      </c>
    </row>
    <row collapsed="false" customFormat="false" customHeight="false" hidden="false" ht="14.75" outlineLevel="0" r="25">
      <c r="B25" s="49" t="s">
        <v>63</v>
      </c>
      <c r="C25" s="52" t="n">
        <v>95</v>
      </c>
      <c r="D25" s="52" t="n">
        <v>4</v>
      </c>
      <c r="E25" s="52" t="n">
        <v>2</v>
      </c>
      <c r="F25" s="52"/>
      <c r="G25" s="52" t="n">
        <v>2</v>
      </c>
      <c r="H25" s="52"/>
      <c r="I25" s="52"/>
      <c r="J25" s="53" t="n">
        <f aca="false">SUM(C25:I25)</f>
        <v>103</v>
      </c>
      <c r="K25" s="54" t="n">
        <f aca="false">J25/365</f>
        <v>0.282191780821918</v>
      </c>
    </row>
    <row collapsed="false" customFormat="false" customHeight="false" hidden="false" ht="14.75" outlineLevel="0" r="26">
      <c r="B26" s="49" t="s">
        <v>64</v>
      </c>
      <c r="C26" s="52" t="n">
        <v>3381</v>
      </c>
      <c r="D26" s="52" t="n">
        <v>417</v>
      </c>
      <c r="E26" s="52" t="n">
        <v>142</v>
      </c>
      <c r="F26" s="52" t="n">
        <v>58</v>
      </c>
      <c r="G26" s="52" t="n">
        <v>53</v>
      </c>
      <c r="H26" s="52" t="n">
        <v>13</v>
      </c>
      <c r="I26" s="52"/>
      <c r="J26" s="53" t="n">
        <f aca="false">SUM(C26:I26)</f>
        <v>4064</v>
      </c>
      <c r="K26" s="54" t="n">
        <f aca="false">J26/365</f>
        <v>11.1342465753425</v>
      </c>
    </row>
    <row collapsed="false" customFormat="false" customHeight="false" hidden="false" ht="14.75" outlineLevel="0" r="27">
      <c r="B27" s="49" t="s">
        <v>65</v>
      </c>
      <c r="C27" s="52" t="n">
        <v>2103</v>
      </c>
      <c r="D27" s="52" t="n">
        <v>188</v>
      </c>
      <c r="E27" s="52" t="n">
        <v>61</v>
      </c>
      <c r="F27" s="52" t="n">
        <v>25</v>
      </c>
      <c r="G27" s="52" t="n">
        <v>84</v>
      </c>
      <c r="H27" s="52" t="n">
        <v>5</v>
      </c>
      <c r="I27" s="52"/>
      <c r="J27" s="53" t="n">
        <f aca="false">SUM(C27:I27)</f>
        <v>2466</v>
      </c>
      <c r="K27" s="54" t="n">
        <f aca="false">J27/365</f>
        <v>6.75616438356164</v>
      </c>
    </row>
    <row collapsed="false" customFormat="false" customHeight="false" hidden="false" ht="14.75" outlineLevel="0" r="28">
      <c r="B28" s="49" t="s">
        <v>66</v>
      </c>
      <c r="C28" s="52" t="n">
        <v>827</v>
      </c>
      <c r="D28" s="52" t="n">
        <v>64</v>
      </c>
      <c r="E28" s="52" t="n">
        <v>31</v>
      </c>
      <c r="F28" s="52" t="n">
        <v>7</v>
      </c>
      <c r="G28" s="52" t="n">
        <v>13</v>
      </c>
      <c r="H28" s="52"/>
      <c r="I28" s="52"/>
      <c r="J28" s="53" t="n">
        <f aca="false">SUM(C28:I28)</f>
        <v>942</v>
      </c>
      <c r="K28" s="54" t="n">
        <f aca="false">J28/365</f>
        <v>2.58082191780822</v>
      </c>
    </row>
    <row collapsed="false" customFormat="false" customHeight="false" hidden="false" ht="14.75" outlineLevel="0" r="29">
      <c r="B29" s="49" t="s">
        <v>67</v>
      </c>
      <c r="C29" s="52" t="n">
        <v>10496</v>
      </c>
      <c r="D29" s="52" t="n">
        <v>1070</v>
      </c>
      <c r="E29" s="52" t="n">
        <v>412</v>
      </c>
      <c r="F29" s="52" t="n">
        <v>197</v>
      </c>
      <c r="G29" s="52" t="n">
        <v>272</v>
      </c>
      <c r="H29" s="52" t="n">
        <v>118</v>
      </c>
      <c r="I29" s="52"/>
      <c r="J29" s="53" t="n">
        <f aca="false">SUM(C29:I29)</f>
        <v>12565</v>
      </c>
      <c r="K29" s="54" t="n">
        <f aca="false">J29/365</f>
        <v>34.4246575342466</v>
      </c>
    </row>
    <row collapsed="false" customFormat="false" customHeight="false" hidden="false" ht="14.75" outlineLevel="0" r="30">
      <c r="B30" s="49" t="s">
        <v>68</v>
      </c>
      <c r="C30" s="52" t="n">
        <v>435</v>
      </c>
      <c r="D30" s="52" t="n">
        <v>45</v>
      </c>
      <c r="E30" s="52" t="n">
        <v>19</v>
      </c>
      <c r="F30" s="52" t="n">
        <v>7</v>
      </c>
      <c r="G30" s="52" t="n">
        <v>15</v>
      </c>
      <c r="H30" s="52" t="n">
        <v>2</v>
      </c>
      <c r="I30" s="52"/>
      <c r="J30" s="53" t="n">
        <f aca="false">SUM(C30:I30)</f>
        <v>523</v>
      </c>
      <c r="K30" s="54" t="n">
        <f aca="false">J30/365</f>
        <v>1.43287671232877</v>
      </c>
    </row>
    <row collapsed="false" customFormat="false" customHeight="false" hidden="false" ht="14.75" outlineLevel="0" r="31">
      <c r="B31" s="49" t="s">
        <v>69</v>
      </c>
      <c r="C31" s="52" t="n">
        <v>37</v>
      </c>
      <c r="D31" s="52"/>
      <c r="E31" s="52"/>
      <c r="F31" s="52"/>
      <c r="G31" s="52"/>
      <c r="H31" s="52"/>
      <c r="I31" s="52"/>
      <c r="J31" s="53" t="n">
        <f aca="false">SUM(C31:I31)</f>
        <v>37</v>
      </c>
      <c r="K31" s="54" t="n">
        <f aca="false">J31/365</f>
        <v>0.101369863013699</v>
      </c>
    </row>
    <row collapsed="false" customFormat="false" customHeight="false" hidden="false" ht="14.75" outlineLevel="0" r="32">
      <c r="B32" s="55" t="s">
        <v>70</v>
      </c>
      <c r="C32" s="56" t="n">
        <f aca="false">SUM(C4:C31)</f>
        <v>82139</v>
      </c>
      <c r="D32" s="56" t="n">
        <f aca="false">SUM(D4:D31)</f>
        <v>8219</v>
      </c>
      <c r="E32" s="56" t="n">
        <f aca="false">SUM(E4:E31)</f>
        <v>2979</v>
      </c>
      <c r="F32" s="56" t="n">
        <f aca="false">SUM(F4:F31)</f>
        <v>1159</v>
      </c>
      <c r="G32" s="56" t="n">
        <f aca="false">SUM(G4:G31)</f>
        <v>1541</v>
      </c>
      <c r="H32" s="56" t="n">
        <f aca="false">SUM(H4:H31)</f>
        <v>437</v>
      </c>
      <c r="I32" s="56" t="n">
        <f aca="false">SUM(I4:I31)</f>
        <v>0</v>
      </c>
      <c r="J32" s="56" t="n">
        <f aca="false">SUM(J4:J31)</f>
        <v>96474</v>
      </c>
      <c r="K32" s="57" t="n">
        <f aca="false">J32/365</f>
        <v>264.312328767123</v>
      </c>
    </row>
    <row collapsed="false" customFormat="false" customHeight="false" hidden="false" ht="14.9" outlineLevel="0" r="33">
      <c r="B33" s="58" t="s">
        <v>16</v>
      </c>
      <c r="C33" s="59" t="n">
        <f aca="false">C32/$J$32</f>
        <v>0.851410742790804</v>
      </c>
      <c r="D33" s="59" t="n">
        <f aca="false">D32/$J$32</f>
        <v>0.085193938263159</v>
      </c>
      <c r="E33" s="59" t="n">
        <f aca="false">E32/$J$32</f>
        <v>0.0308787859941539</v>
      </c>
      <c r="F33" s="59" t="n">
        <f aca="false">F32/$J$32</f>
        <v>0.0120135995190414</v>
      </c>
      <c r="G33" s="59" t="n">
        <f aca="false">G32/$J$32</f>
        <v>0.0159732155814002</v>
      </c>
      <c r="H33" s="59" t="n">
        <f aca="false">H32/$J$32</f>
        <v>0.00452971785144184</v>
      </c>
      <c r="I33" s="59" t="n">
        <f aca="false">I32/$J$32</f>
        <v>0</v>
      </c>
      <c r="J33" s="60" t="n">
        <f aca="false">J32/$J$32</f>
        <v>1</v>
      </c>
    </row>
    <row collapsed="false" customFormat="false" customHeight="false" hidden="false" ht="28.35" outlineLevel="0" r="34">
      <c r="B34" s="61" t="s">
        <v>17</v>
      </c>
      <c r="C34" s="62" t="n">
        <f aca="false">C32/365</f>
        <v>225.038356164384</v>
      </c>
      <c r="D34" s="62" t="n">
        <f aca="false">D32/365</f>
        <v>22.5178082191781</v>
      </c>
      <c r="E34" s="62" t="n">
        <f aca="false">E32/365</f>
        <v>8.16164383561644</v>
      </c>
      <c r="F34" s="62" t="n">
        <f aca="false">F32/365</f>
        <v>3.17534246575342</v>
      </c>
      <c r="G34" s="62" t="n">
        <f aca="false">G32/365</f>
        <v>4.22191780821918</v>
      </c>
      <c r="H34" s="62" t="n">
        <f aca="false">H32/365</f>
        <v>1.1972602739726</v>
      </c>
      <c r="I34" s="62" t="n">
        <f aca="false">I32/365</f>
        <v>0</v>
      </c>
      <c r="J34" s="57" t="n">
        <f aca="false">J32/365</f>
        <v>264.312328767123</v>
      </c>
    </row>
    <row collapsed="false" customFormat="false" customHeight="false" hidden="false" ht="14.75" outlineLevel="0" r="35">
      <c r="B35" s="29" t="s">
        <v>71</v>
      </c>
      <c r="C35" s="29"/>
      <c r="D35" s="29"/>
      <c r="E35" s="29"/>
      <c r="F35" s="29"/>
      <c r="G35" s="29"/>
      <c r="H35" s="29"/>
      <c r="I35" s="29"/>
      <c r="J35" s="29"/>
    </row>
    <row collapsed="false" customFormat="false" customHeight="false" hidden="false" ht="14.75" outlineLevel="0" r="36">
      <c r="B36" s="29" t="s">
        <v>72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collapsed="false" customFormat="false" customHeight="false" hidden="false" ht="14.75" outlineLevel="0" r="37">
      <c r="B37" s="29" t="s">
        <v>73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collapsed="false" customFormat="false" customHeight="false" hidden="false" ht="14.75" outlineLevel="0" r="38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collapsed="false" customFormat="false" customHeight="false" hidden="false" ht="14.75" outlineLevel="0" r="39">
      <c r="B39" s="48" t="s">
        <v>74</v>
      </c>
      <c r="C39" s="48"/>
      <c r="D39" s="48"/>
      <c r="E39" s="48"/>
      <c r="F39" s="48"/>
      <c r="G39" s="48"/>
      <c r="H39" s="48"/>
      <c r="I39" s="48"/>
      <c r="J39" s="48"/>
      <c r="K39" s="48"/>
    </row>
    <row collapsed="false" customFormat="false" customHeight="false" hidden="false" ht="28.35" outlineLevel="0" r="40">
      <c r="B40" s="49" t="s">
        <v>34</v>
      </c>
      <c r="C40" s="50" t="s">
        <v>35</v>
      </c>
      <c r="D40" s="50" t="s">
        <v>36</v>
      </c>
      <c r="E40" s="50" t="s">
        <v>37</v>
      </c>
      <c r="F40" s="50" t="s">
        <v>38</v>
      </c>
      <c r="G40" s="50" t="s">
        <v>39</v>
      </c>
      <c r="H40" s="50" t="s">
        <v>40</v>
      </c>
      <c r="I40" s="50" t="s">
        <v>41</v>
      </c>
      <c r="J40" s="50" t="s">
        <v>15</v>
      </c>
      <c r="K40" s="51" t="s">
        <v>17</v>
      </c>
    </row>
    <row collapsed="false" customFormat="false" customHeight="false" hidden="false" ht="14.75" outlineLevel="0" r="41">
      <c r="B41" s="49" t="s">
        <v>42</v>
      </c>
      <c r="C41" s="52" t="n">
        <v>750</v>
      </c>
      <c r="D41" s="52" t="n">
        <v>108</v>
      </c>
      <c r="E41" s="52" t="n">
        <v>47</v>
      </c>
      <c r="F41" s="52" t="n">
        <v>10</v>
      </c>
      <c r="G41" s="52" t="n">
        <v>7</v>
      </c>
      <c r="H41" s="52" t="n">
        <v>1</v>
      </c>
      <c r="I41" s="52"/>
      <c r="J41" s="53" t="n">
        <f aca="false">SUM(C41:I41)</f>
        <v>923</v>
      </c>
      <c r="K41" s="54" t="n">
        <f aca="false">J41/366</f>
        <v>2.52185792349727</v>
      </c>
    </row>
    <row collapsed="false" customFormat="false" customHeight="false" hidden="false" ht="14.75" outlineLevel="0" r="42">
      <c r="B42" s="49" t="s">
        <v>43</v>
      </c>
      <c r="C42" s="52" t="n">
        <v>2966</v>
      </c>
      <c r="D42" s="52" t="n">
        <v>358</v>
      </c>
      <c r="E42" s="52" t="n">
        <v>150</v>
      </c>
      <c r="F42" s="52" t="n">
        <v>63</v>
      </c>
      <c r="G42" s="52" t="n">
        <v>25</v>
      </c>
      <c r="H42" s="52" t="n">
        <v>6</v>
      </c>
      <c r="I42" s="52"/>
      <c r="J42" s="53" t="n">
        <f aca="false">SUM(C42:I42)</f>
        <v>3568</v>
      </c>
      <c r="K42" s="54" t="n">
        <f aca="false">J42/366</f>
        <v>9.74863387978142</v>
      </c>
    </row>
    <row collapsed="false" customFormat="false" customHeight="false" hidden="false" ht="14.75" outlineLevel="0" r="43">
      <c r="B43" s="49" t="s">
        <v>44</v>
      </c>
      <c r="C43" s="52" t="n">
        <v>4791</v>
      </c>
      <c r="D43" s="52" t="n">
        <v>829</v>
      </c>
      <c r="E43" s="52" t="n">
        <v>192</v>
      </c>
      <c r="F43" s="52" t="n">
        <v>57</v>
      </c>
      <c r="G43" s="52" t="n">
        <v>67</v>
      </c>
      <c r="H43" s="52" t="n">
        <v>16</v>
      </c>
      <c r="I43" s="52"/>
      <c r="J43" s="53" t="n">
        <f aca="false">SUM(C43:I43)</f>
        <v>5952</v>
      </c>
      <c r="K43" s="54" t="n">
        <f aca="false">J43/366</f>
        <v>16.2622950819672</v>
      </c>
    </row>
    <row collapsed="false" customFormat="false" customHeight="false" hidden="false" ht="14.75" outlineLevel="0" r="44">
      <c r="B44" s="49" t="s">
        <v>45</v>
      </c>
      <c r="C44" s="52" t="n">
        <v>380</v>
      </c>
      <c r="D44" s="52" t="n">
        <v>57</v>
      </c>
      <c r="E44" s="52" t="n">
        <v>20</v>
      </c>
      <c r="F44" s="52" t="n">
        <v>6</v>
      </c>
      <c r="G44" s="52" t="n">
        <v>4</v>
      </c>
      <c r="H44" s="52"/>
      <c r="I44" s="52"/>
      <c r="J44" s="53" t="n">
        <f aca="false">SUM(C44:I44)</f>
        <v>467</v>
      </c>
      <c r="K44" s="54" t="n">
        <f aca="false">J44/366</f>
        <v>1.27595628415301</v>
      </c>
    </row>
    <row collapsed="false" customFormat="false" customHeight="false" hidden="false" ht="14.75" outlineLevel="0" r="45">
      <c r="B45" s="49" t="s">
        <v>46</v>
      </c>
      <c r="C45" s="52" t="n">
        <v>14559</v>
      </c>
      <c r="D45" s="52" t="n">
        <v>1896</v>
      </c>
      <c r="E45" s="52" t="n">
        <v>883</v>
      </c>
      <c r="F45" s="52" t="n">
        <v>193</v>
      </c>
      <c r="G45" s="52" t="n">
        <v>208</v>
      </c>
      <c r="H45" s="52" t="n">
        <v>34</v>
      </c>
      <c r="I45" s="52" t="n">
        <v>1</v>
      </c>
      <c r="J45" s="53" t="n">
        <f aca="false">SUM(C45:I45)</f>
        <v>17774</v>
      </c>
      <c r="K45" s="54" t="n">
        <f aca="false">J45/366</f>
        <v>48.5628415300547</v>
      </c>
    </row>
    <row collapsed="false" customFormat="false" customHeight="false" hidden="false" ht="14.75" outlineLevel="0" r="46">
      <c r="B46" s="49" t="s">
        <v>47</v>
      </c>
      <c r="C46" s="52" t="n">
        <v>6907</v>
      </c>
      <c r="D46" s="52" t="n">
        <v>1207</v>
      </c>
      <c r="E46" s="52" t="n">
        <v>323</v>
      </c>
      <c r="F46" s="52" t="n">
        <v>142</v>
      </c>
      <c r="G46" s="52" t="n">
        <v>80</v>
      </c>
      <c r="H46" s="52" t="n">
        <v>15</v>
      </c>
      <c r="I46" s="52"/>
      <c r="J46" s="53" t="n">
        <f aca="false">SUM(C46:I46)</f>
        <v>8674</v>
      </c>
      <c r="K46" s="54" t="n">
        <f aca="false">J46/366</f>
        <v>23.6994535519126</v>
      </c>
    </row>
    <row collapsed="false" customFormat="false" customHeight="false" hidden="false" ht="14.75" outlineLevel="0" r="47">
      <c r="B47" s="49" t="s">
        <v>48</v>
      </c>
      <c r="C47" s="52" t="n">
        <v>3775</v>
      </c>
      <c r="D47" s="52" t="n">
        <v>722</v>
      </c>
      <c r="E47" s="52" t="n">
        <v>205</v>
      </c>
      <c r="F47" s="52" t="n">
        <v>236</v>
      </c>
      <c r="G47" s="52" t="n">
        <v>161</v>
      </c>
      <c r="H47" s="52" t="n">
        <v>35</v>
      </c>
      <c r="I47" s="52"/>
      <c r="J47" s="53" t="n">
        <f aca="false">SUM(C47:I47)</f>
        <v>5134</v>
      </c>
      <c r="K47" s="54" t="n">
        <f aca="false">J47/366</f>
        <v>14.0273224043716</v>
      </c>
    </row>
    <row collapsed="false" customFormat="false" customHeight="false" hidden="false" ht="14.75" outlineLevel="0" r="48">
      <c r="B48" s="49" t="s">
        <v>49</v>
      </c>
      <c r="C48" s="52" t="n">
        <v>2140</v>
      </c>
      <c r="D48" s="52" t="n">
        <v>497</v>
      </c>
      <c r="E48" s="52" t="n">
        <v>228</v>
      </c>
      <c r="F48" s="52" t="n">
        <v>73</v>
      </c>
      <c r="G48" s="52" t="n">
        <v>64</v>
      </c>
      <c r="H48" s="52" t="n">
        <v>11</v>
      </c>
      <c r="I48" s="52" t="n">
        <v>2</v>
      </c>
      <c r="J48" s="53" t="n">
        <f aca="false">SUM(C48:I48)</f>
        <v>3015</v>
      </c>
      <c r="K48" s="54" t="n">
        <f aca="false">J48/366</f>
        <v>8.23770491803279</v>
      </c>
    </row>
    <row collapsed="false" customFormat="false" customHeight="false" hidden="false" ht="14.75" outlineLevel="0" r="49">
      <c r="B49" s="49" t="s">
        <v>50</v>
      </c>
      <c r="C49" s="52" t="n">
        <v>3525</v>
      </c>
      <c r="D49" s="52" t="n">
        <v>726</v>
      </c>
      <c r="E49" s="52" t="n">
        <v>220</v>
      </c>
      <c r="F49" s="52" t="n">
        <v>111</v>
      </c>
      <c r="G49" s="52" t="n">
        <v>164</v>
      </c>
      <c r="H49" s="52" t="n">
        <v>25</v>
      </c>
      <c r="I49" s="52" t="n">
        <v>1</v>
      </c>
      <c r="J49" s="53" t="n">
        <f aca="false">SUM(C49:I49)</f>
        <v>4772</v>
      </c>
      <c r="K49" s="54" t="n">
        <f aca="false">J49/366</f>
        <v>13.0382513661202</v>
      </c>
    </row>
    <row collapsed="false" customFormat="false" customHeight="false" hidden="false" ht="14.75" outlineLevel="0" r="50">
      <c r="B50" s="49" t="s">
        <v>51</v>
      </c>
      <c r="C50" s="52" t="n">
        <v>6768</v>
      </c>
      <c r="D50" s="52" t="n">
        <v>908</v>
      </c>
      <c r="E50" s="52" t="n">
        <v>307</v>
      </c>
      <c r="F50" s="52" t="n">
        <v>105</v>
      </c>
      <c r="G50" s="52" t="n">
        <v>56</v>
      </c>
      <c r="H50" s="52" t="n">
        <v>11</v>
      </c>
      <c r="I50" s="52"/>
      <c r="J50" s="53" t="n">
        <f aca="false">SUM(C50:I50)</f>
        <v>8155</v>
      </c>
      <c r="K50" s="54" t="n">
        <f aca="false">J50/366</f>
        <v>22.2814207650273</v>
      </c>
    </row>
    <row collapsed="false" customFormat="false" customHeight="false" hidden="false" ht="14.75" outlineLevel="0" r="51">
      <c r="B51" s="49" t="s">
        <v>52</v>
      </c>
      <c r="C51" s="52" t="n">
        <v>9548</v>
      </c>
      <c r="D51" s="52" t="n">
        <v>1723</v>
      </c>
      <c r="E51" s="52" t="n">
        <v>794</v>
      </c>
      <c r="F51" s="52" t="n">
        <v>248</v>
      </c>
      <c r="G51" s="52" t="n">
        <v>372</v>
      </c>
      <c r="H51" s="52" t="n">
        <v>60</v>
      </c>
      <c r="I51" s="52" t="n">
        <v>1</v>
      </c>
      <c r="J51" s="53" t="n">
        <f aca="false">SUM(C51:I51)</f>
        <v>12746</v>
      </c>
      <c r="K51" s="54" t="n">
        <f aca="false">J51/366</f>
        <v>34.8251366120219</v>
      </c>
    </row>
    <row collapsed="false" customFormat="false" customHeight="false" hidden="false" ht="14.75" outlineLevel="0" r="52">
      <c r="B52" s="49" t="s">
        <v>53</v>
      </c>
      <c r="C52" s="52" t="n">
        <v>2546</v>
      </c>
      <c r="D52" s="52" t="n">
        <v>489</v>
      </c>
      <c r="E52" s="52" t="n">
        <v>155</v>
      </c>
      <c r="F52" s="52" t="n">
        <v>43</v>
      </c>
      <c r="G52" s="52" t="n">
        <v>76</v>
      </c>
      <c r="H52" s="52" t="n">
        <v>6</v>
      </c>
      <c r="I52" s="52"/>
      <c r="J52" s="53" t="n">
        <f aca="false">SUM(C52:I52)</f>
        <v>3315</v>
      </c>
      <c r="K52" s="54" t="n">
        <f aca="false">J52/366</f>
        <v>9.05737704918033</v>
      </c>
    </row>
    <row collapsed="false" customFormat="false" customHeight="false" hidden="false" ht="14.75" outlineLevel="0" r="53">
      <c r="B53" s="49" t="s">
        <v>54</v>
      </c>
      <c r="C53" s="52" t="n">
        <v>1600</v>
      </c>
      <c r="D53" s="52" t="n">
        <v>182</v>
      </c>
      <c r="E53" s="52" t="n">
        <v>78</v>
      </c>
      <c r="F53" s="52" t="n">
        <v>123</v>
      </c>
      <c r="G53" s="52" t="n">
        <v>115</v>
      </c>
      <c r="H53" s="52" t="n">
        <v>5</v>
      </c>
      <c r="I53" s="52" t="n">
        <v>1</v>
      </c>
      <c r="J53" s="53" t="n">
        <f aca="false">SUM(C53:I53)</f>
        <v>2104</v>
      </c>
      <c r="K53" s="54" t="n">
        <f aca="false">J53/366</f>
        <v>5.74863387978142</v>
      </c>
    </row>
    <row collapsed="false" customFormat="false" customHeight="false" hidden="false" ht="14.75" outlineLevel="0" r="54">
      <c r="B54" s="49" t="s">
        <v>55</v>
      </c>
      <c r="C54" s="52" t="n">
        <v>4265</v>
      </c>
      <c r="D54" s="52" t="n">
        <v>657</v>
      </c>
      <c r="E54" s="52" t="n">
        <v>196</v>
      </c>
      <c r="F54" s="52" t="n">
        <v>97</v>
      </c>
      <c r="G54" s="52" t="n">
        <v>178</v>
      </c>
      <c r="H54" s="52" t="n">
        <v>10</v>
      </c>
      <c r="I54" s="52" t="n">
        <v>1</v>
      </c>
      <c r="J54" s="53" t="n">
        <f aca="false">SUM(C54:I54)</f>
        <v>5404</v>
      </c>
      <c r="K54" s="54" t="n">
        <f aca="false">J54/366</f>
        <v>14.7650273224044</v>
      </c>
    </row>
    <row collapsed="false" customFormat="false" customHeight="false" hidden="false" ht="14.75" outlineLevel="0" r="55">
      <c r="B55" s="49" t="s">
        <v>56</v>
      </c>
      <c r="C55" s="52" t="n">
        <v>2952</v>
      </c>
      <c r="D55" s="52" t="n">
        <v>654</v>
      </c>
      <c r="E55" s="52" t="n">
        <v>202</v>
      </c>
      <c r="F55" s="52" t="n">
        <v>93</v>
      </c>
      <c r="G55" s="52" t="n">
        <v>78</v>
      </c>
      <c r="H55" s="52" t="n">
        <v>5</v>
      </c>
      <c r="I55" s="52"/>
      <c r="J55" s="53" t="n">
        <f aca="false">SUM(C55:I55)</f>
        <v>3984</v>
      </c>
      <c r="K55" s="54" t="n">
        <f aca="false">J55/366</f>
        <v>10.8852459016393</v>
      </c>
    </row>
    <row collapsed="false" customFormat="false" customHeight="false" hidden="false" ht="14.75" outlineLevel="0" r="56">
      <c r="B56" s="49" t="s">
        <v>57</v>
      </c>
      <c r="C56" s="52" t="n">
        <v>6604</v>
      </c>
      <c r="D56" s="52" t="n">
        <v>1246</v>
      </c>
      <c r="E56" s="52" t="n">
        <v>436</v>
      </c>
      <c r="F56" s="52" t="n">
        <v>109</v>
      </c>
      <c r="G56" s="52" t="n">
        <v>182</v>
      </c>
      <c r="H56" s="52" t="n">
        <v>12</v>
      </c>
      <c r="I56" s="52"/>
      <c r="J56" s="53" t="n">
        <f aca="false">SUM(C56:I56)</f>
        <v>8589</v>
      </c>
      <c r="K56" s="54" t="n">
        <f aca="false">J56/366</f>
        <v>23.4672131147541</v>
      </c>
    </row>
    <row collapsed="false" customFormat="false" customHeight="false" hidden="false" ht="14.75" outlineLevel="0" r="57">
      <c r="B57" s="49" t="s">
        <v>58</v>
      </c>
      <c r="C57" s="52" t="n">
        <v>2525</v>
      </c>
      <c r="D57" s="52" t="n">
        <v>436</v>
      </c>
      <c r="E57" s="52" t="n">
        <v>130</v>
      </c>
      <c r="F57" s="52" t="n">
        <v>66</v>
      </c>
      <c r="G57" s="52" t="n">
        <v>26</v>
      </c>
      <c r="H57" s="52" t="n">
        <v>4</v>
      </c>
      <c r="I57" s="52"/>
      <c r="J57" s="53" t="n">
        <f aca="false">SUM(C57:I57)</f>
        <v>3187</v>
      </c>
      <c r="K57" s="54" t="n">
        <f aca="false">J57/366</f>
        <v>8.70765027322404</v>
      </c>
    </row>
    <row collapsed="false" customFormat="false" customHeight="false" hidden="false" ht="14.75" outlineLevel="0" r="58">
      <c r="B58" s="49" t="s">
        <v>59</v>
      </c>
      <c r="C58" s="52" t="n">
        <v>5229</v>
      </c>
      <c r="D58" s="52" t="n">
        <v>1009</v>
      </c>
      <c r="E58" s="52" t="n">
        <v>389</v>
      </c>
      <c r="F58" s="52" t="n">
        <v>181</v>
      </c>
      <c r="G58" s="52" t="n">
        <v>157</v>
      </c>
      <c r="H58" s="52" t="n">
        <v>28</v>
      </c>
      <c r="I58" s="52"/>
      <c r="J58" s="53" t="n">
        <f aca="false">SUM(C58:I58)</f>
        <v>6993</v>
      </c>
      <c r="K58" s="54" t="n">
        <f aca="false">J58/366</f>
        <v>19.1065573770492</v>
      </c>
    </row>
    <row collapsed="false" customFormat="false" customHeight="false" hidden="false" ht="14.75" outlineLevel="0" r="59">
      <c r="B59" s="49" t="s">
        <v>60</v>
      </c>
      <c r="C59" s="52" t="n">
        <v>15480</v>
      </c>
      <c r="D59" s="52" t="n">
        <v>3346</v>
      </c>
      <c r="E59" s="52" t="n">
        <v>1034</v>
      </c>
      <c r="F59" s="52" t="n">
        <v>256</v>
      </c>
      <c r="G59" s="52" t="n">
        <v>262</v>
      </c>
      <c r="H59" s="52" t="n">
        <v>65</v>
      </c>
      <c r="I59" s="52"/>
      <c r="J59" s="53" t="n">
        <f aca="false">SUM(C59:I59)</f>
        <v>20443</v>
      </c>
      <c r="K59" s="54" t="n">
        <f aca="false">J59/366</f>
        <v>55.8551912568306</v>
      </c>
    </row>
    <row collapsed="false" customFormat="false" customHeight="false" hidden="false" ht="14.75" outlineLevel="0" r="60">
      <c r="B60" s="49" t="s">
        <v>61</v>
      </c>
      <c r="C60" s="52" t="n">
        <v>4441</v>
      </c>
      <c r="D60" s="52" t="n">
        <v>1060</v>
      </c>
      <c r="E60" s="52" t="n">
        <v>292</v>
      </c>
      <c r="F60" s="52" t="n">
        <v>72</v>
      </c>
      <c r="G60" s="52" t="n">
        <v>61</v>
      </c>
      <c r="H60" s="52" t="n">
        <v>10</v>
      </c>
      <c r="I60" s="52"/>
      <c r="J60" s="53" t="n">
        <f aca="false">SUM(C60:I60)</f>
        <v>5936</v>
      </c>
      <c r="K60" s="54" t="n">
        <f aca="false">J60/366</f>
        <v>16.2185792349727</v>
      </c>
    </row>
    <row collapsed="false" customFormat="false" customHeight="false" hidden="false" ht="14.75" outlineLevel="0" r="61">
      <c r="B61" s="49" t="s">
        <v>62</v>
      </c>
      <c r="C61" s="52" t="n">
        <v>1604</v>
      </c>
      <c r="D61" s="52" t="n">
        <v>135</v>
      </c>
      <c r="E61" s="52" t="n">
        <v>78</v>
      </c>
      <c r="F61" s="52" t="n">
        <v>13</v>
      </c>
      <c r="G61" s="52" t="n">
        <v>43</v>
      </c>
      <c r="H61" s="52" t="n">
        <v>3</v>
      </c>
      <c r="I61" s="52" t="n">
        <v>1</v>
      </c>
      <c r="J61" s="53" t="n">
        <f aca="false">SUM(C61:I61)</f>
        <v>1877</v>
      </c>
      <c r="K61" s="54" t="n">
        <f aca="false">J61/366</f>
        <v>5.12841530054645</v>
      </c>
    </row>
    <row collapsed="false" customFormat="false" customHeight="false" hidden="false" ht="14.75" outlineLevel="0" r="62">
      <c r="B62" s="49" t="s">
        <v>63</v>
      </c>
      <c r="C62" s="52" t="n">
        <v>176</v>
      </c>
      <c r="D62" s="52" t="n">
        <v>19</v>
      </c>
      <c r="E62" s="52" t="n">
        <v>5</v>
      </c>
      <c r="F62" s="52" t="n">
        <v>7</v>
      </c>
      <c r="G62" s="52" t="n">
        <v>3</v>
      </c>
      <c r="H62" s="52" t="n">
        <v>1</v>
      </c>
      <c r="I62" s="52"/>
      <c r="J62" s="53" t="n">
        <f aca="false">SUM(C62:I62)</f>
        <v>211</v>
      </c>
      <c r="K62" s="54" t="n">
        <f aca="false">J62/366</f>
        <v>0.576502732240437</v>
      </c>
    </row>
    <row collapsed="false" customFormat="false" customHeight="false" hidden="false" ht="14.75" outlineLevel="0" r="63">
      <c r="B63" s="49" t="s">
        <v>64</v>
      </c>
      <c r="C63" s="52" t="n">
        <v>5574</v>
      </c>
      <c r="D63" s="52" t="n">
        <v>1349</v>
      </c>
      <c r="E63" s="52" t="n">
        <v>491</v>
      </c>
      <c r="F63" s="52" t="n">
        <v>198</v>
      </c>
      <c r="G63" s="52" t="n">
        <v>125</v>
      </c>
      <c r="H63" s="52" t="n">
        <v>28</v>
      </c>
      <c r="I63" s="52" t="n">
        <v>1</v>
      </c>
      <c r="J63" s="53" t="n">
        <f aca="false">SUM(C63:I63)</f>
        <v>7766</v>
      </c>
      <c r="K63" s="54" t="n">
        <f aca="false">J63/366</f>
        <v>21.2185792349727</v>
      </c>
    </row>
    <row collapsed="false" customFormat="false" customHeight="false" hidden="false" ht="14.75" outlineLevel="0" r="64">
      <c r="B64" s="49" t="s">
        <v>65</v>
      </c>
      <c r="C64" s="52" t="n">
        <v>3274</v>
      </c>
      <c r="D64" s="52" t="n">
        <v>593</v>
      </c>
      <c r="E64" s="52" t="n">
        <v>215</v>
      </c>
      <c r="F64" s="52" t="n">
        <v>58</v>
      </c>
      <c r="G64" s="52" t="n">
        <v>86</v>
      </c>
      <c r="H64" s="52" t="n">
        <v>7</v>
      </c>
      <c r="I64" s="52"/>
      <c r="J64" s="53" t="n">
        <f aca="false">SUM(C64:I64)</f>
        <v>4233</v>
      </c>
      <c r="K64" s="54" t="n">
        <f aca="false">J64/366</f>
        <v>11.5655737704918</v>
      </c>
    </row>
    <row collapsed="false" customFormat="false" customHeight="false" hidden="false" ht="14.75" outlineLevel="0" r="65">
      <c r="B65" s="49" t="s">
        <v>66</v>
      </c>
      <c r="C65" s="52" t="n">
        <v>1329</v>
      </c>
      <c r="D65" s="52" t="n">
        <v>192</v>
      </c>
      <c r="E65" s="52" t="n">
        <v>82</v>
      </c>
      <c r="F65" s="52" t="n">
        <v>31</v>
      </c>
      <c r="G65" s="52" t="n">
        <v>16</v>
      </c>
      <c r="H65" s="52" t="n">
        <v>3</v>
      </c>
      <c r="I65" s="52"/>
      <c r="J65" s="53" t="n">
        <f aca="false">SUM(C65:I65)</f>
        <v>1653</v>
      </c>
      <c r="K65" s="54" t="n">
        <f aca="false">J65/366</f>
        <v>4.51639344262295</v>
      </c>
    </row>
    <row collapsed="false" customFormat="false" customHeight="false" hidden="false" ht="14.75" outlineLevel="0" r="66">
      <c r="B66" s="49" t="s">
        <v>67</v>
      </c>
      <c r="C66" s="52" t="n">
        <v>15652</v>
      </c>
      <c r="D66" s="52" t="n">
        <v>3001</v>
      </c>
      <c r="E66" s="52" t="n">
        <v>1146</v>
      </c>
      <c r="F66" s="52" t="n">
        <v>404</v>
      </c>
      <c r="G66" s="52" t="n">
        <v>568</v>
      </c>
      <c r="H66" s="52" t="n">
        <v>135</v>
      </c>
      <c r="I66" s="52"/>
      <c r="J66" s="53" t="n">
        <f aca="false">SUM(C66:I66)</f>
        <v>20906</v>
      </c>
      <c r="K66" s="54" t="n">
        <f aca="false">J66/366</f>
        <v>57.120218579235</v>
      </c>
    </row>
    <row collapsed="false" customFormat="false" customHeight="false" hidden="false" ht="14.75" outlineLevel="0" r="67">
      <c r="B67" s="49" t="s">
        <v>68</v>
      </c>
      <c r="C67" s="52" t="n">
        <v>583</v>
      </c>
      <c r="D67" s="52" t="n">
        <v>124</v>
      </c>
      <c r="E67" s="52" t="n">
        <v>56</v>
      </c>
      <c r="F67" s="52" t="n">
        <v>15</v>
      </c>
      <c r="G67" s="52" t="n">
        <v>24</v>
      </c>
      <c r="H67" s="52" t="n">
        <v>3</v>
      </c>
      <c r="I67" s="52"/>
      <c r="J67" s="53" t="n">
        <f aca="false">SUM(C67:I67)</f>
        <v>805</v>
      </c>
      <c r="K67" s="54" t="n">
        <f aca="false">J67/366</f>
        <v>2.19945355191257</v>
      </c>
    </row>
    <row collapsed="false" customFormat="false" customHeight="false" hidden="false" ht="14.75" outlineLevel="0" r="68">
      <c r="B68" s="49" t="s">
        <v>69</v>
      </c>
      <c r="C68" s="52" t="n">
        <v>90</v>
      </c>
      <c r="D68" s="52" t="n">
        <v>1</v>
      </c>
      <c r="E68" s="52"/>
      <c r="F68" s="52" t="n">
        <v>7</v>
      </c>
      <c r="G68" s="52" t="n">
        <v>13</v>
      </c>
      <c r="H68" s="52"/>
      <c r="I68" s="52"/>
      <c r="J68" s="53" t="n">
        <f aca="false">SUM(C68:I68)</f>
        <v>111</v>
      </c>
      <c r="K68" s="54" t="n">
        <f aca="false">J68/366</f>
        <v>0.30327868852459</v>
      </c>
    </row>
    <row collapsed="false" customFormat="false" customHeight="false" hidden="false" ht="14.75" outlineLevel="0" r="69">
      <c r="B69" s="55" t="s">
        <v>70</v>
      </c>
      <c r="C69" s="56" t="n">
        <f aca="false">SUM(C41:C68)</f>
        <v>130033</v>
      </c>
      <c r="D69" s="56" t="n">
        <f aca="false">SUM(D41:D68)</f>
        <v>23524</v>
      </c>
      <c r="E69" s="56" t="n">
        <f aca="false">SUM(E41:E68)</f>
        <v>8354</v>
      </c>
      <c r="F69" s="56" t="n">
        <f aca="false">SUM(F41:F68)</f>
        <v>3017</v>
      </c>
      <c r="G69" s="56" t="n">
        <f aca="false">SUM(G41:G68)</f>
        <v>3221</v>
      </c>
      <c r="H69" s="56" t="n">
        <f aca="false">SUM(H41:H68)</f>
        <v>539</v>
      </c>
      <c r="I69" s="56" t="n">
        <f aca="false">SUM(I41:I68)</f>
        <v>9</v>
      </c>
      <c r="J69" s="56" t="n">
        <f aca="false">SUM(C69:I69)</f>
        <v>168697</v>
      </c>
      <c r="K69" s="57" t="n">
        <f aca="false">J69/366</f>
        <v>460.920765027322</v>
      </c>
    </row>
    <row collapsed="false" customFormat="false" customHeight="false" hidden="false" ht="14.9" outlineLevel="0" r="70">
      <c r="B70" s="63" t="s">
        <v>16</v>
      </c>
      <c r="C70" s="64" t="n">
        <f aca="false">C69/$J$69</f>
        <v>0.770808016740072</v>
      </c>
      <c r="D70" s="64" t="n">
        <f aca="false">D69/$J$69</f>
        <v>0.139445277627936</v>
      </c>
      <c r="E70" s="64" t="n">
        <f aca="false">E69/$J$69</f>
        <v>0.0495207383652347</v>
      </c>
      <c r="F70" s="64" t="n">
        <f aca="false">F69/$J$69</f>
        <v>0.0178841354618043</v>
      </c>
      <c r="G70" s="64" t="n">
        <f aca="false">G69/$J$69</f>
        <v>0.0190934041506369</v>
      </c>
      <c r="H70" s="64" t="n">
        <f aca="false">H69/$J$69</f>
        <v>0.00319507756510193</v>
      </c>
      <c r="I70" s="64" t="n">
        <f aca="false">I69/$J$69</f>
        <v>5.33500892132047E-005</v>
      </c>
      <c r="J70" s="65" t="n">
        <f aca="false">J69/$J$69</f>
        <v>1</v>
      </c>
    </row>
    <row collapsed="false" customFormat="false" customHeight="false" hidden="false" ht="28.35" outlineLevel="0" r="71">
      <c r="B71" s="61" t="s">
        <v>17</v>
      </c>
      <c r="C71" s="62" t="n">
        <f aca="false">C69/366</f>
        <v>355.281420765027</v>
      </c>
      <c r="D71" s="62" t="n">
        <f aca="false">D69/366</f>
        <v>64.2732240437158</v>
      </c>
      <c r="E71" s="62" t="n">
        <f aca="false">E69/366</f>
        <v>22.8251366120219</v>
      </c>
      <c r="F71" s="62" t="n">
        <f aca="false">F69/366</f>
        <v>8.2431693989071</v>
      </c>
      <c r="G71" s="62" t="n">
        <f aca="false">G69/366</f>
        <v>8.80054644808743</v>
      </c>
      <c r="H71" s="62" t="n">
        <f aca="false">H69/366</f>
        <v>1.47267759562842</v>
      </c>
      <c r="I71" s="62" t="n">
        <f aca="false">I69/366</f>
        <v>0.0245901639344262</v>
      </c>
      <c r="J71" s="57" t="n">
        <f aca="false">J69/366</f>
        <v>460.920765027322</v>
      </c>
    </row>
    <row collapsed="false" customFormat="false" customHeight="false" hidden="false" ht="14.75" outlineLevel="0" r="72">
      <c r="B72" s="66" t="s">
        <v>71</v>
      </c>
      <c r="C72" s="66"/>
      <c r="D72" s="66"/>
      <c r="E72" s="66"/>
      <c r="F72" s="66"/>
      <c r="G72" s="66"/>
      <c r="H72" s="66"/>
      <c r="I72" s="66"/>
      <c r="J72" s="66"/>
    </row>
    <row collapsed="false" customFormat="false" customHeight="false" hidden="false" ht="14.75" outlineLevel="0" r="73">
      <c r="B73" s="29" t="s">
        <v>75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collapsed="false" customFormat="false" customHeight="false" hidden="false" ht="14.75" outlineLevel="0" r="75">
      <c r="B75" s="48" t="s">
        <v>76</v>
      </c>
      <c r="C75" s="48"/>
      <c r="D75" s="48"/>
      <c r="E75" s="48"/>
      <c r="F75" s="48"/>
      <c r="G75" s="48"/>
      <c r="H75" s="48"/>
      <c r="I75" s="48"/>
      <c r="J75" s="48"/>
      <c r="K75" s="48"/>
    </row>
    <row collapsed="false" customFormat="false" customHeight="false" hidden="false" ht="28.35" outlineLevel="0" r="76">
      <c r="B76" s="49" t="s">
        <v>34</v>
      </c>
      <c r="C76" s="50" t="s">
        <v>35</v>
      </c>
      <c r="D76" s="50" t="s">
        <v>36</v>
      </c>
      <c r="E76" s="50" t="s">
        <v>37</v>
      </c>
      <c r="F76" s="50" t="s">
        <v>38</v>
      </c>
      <c r="G76" s="50" t="s">
        <v>39</v>
      </c>
      <c r="H76" s="50" t="s">
        <v>40</v>
      </c>
      <c r="I76" s="50" t="s">
        <v>41</v>
      </c>
      <c r="J76" s="50" t="s">
        <v>15</v>
      </c>
      <c r="K76" s="51" t="s">
        <v>17</v>
      </c>
    </row>
    <row collapsed="false" customFormat="false" customHeight="false" hidden="false" ht="14.75" outlineLevel="0" r="77">
      <c r="B77" s="49" t="s">
        <v>42</v>
      </c>
      <c r="C77" s="52" t="n">
        <v>635</v>
      </c>
      <c r="D77" s="52" t="n">
        <v>165</v>
      </c>
      <c r="E77" s="52" t="n">
        <v>38</v>
      </c>
      <c r="F77" s="52" t="n">
        <v>4</v>
      </c>
      <c r="G77" s="52" t="n">
        <v>10</v>
      </c>
      <c r="H77" s="52" t="n">
        <v>3</v>
      </c>
      <c r="I77" s="52" t="n">
        <v>7</v>
      </c>
      <c r="J77" s="53" t="n">
        <f aca="false">SUM(C77:I77)</f>
        <v>862</v>
      </c>
      <c r="K77" s="54" t="n">
        <f aca="false">J77/181</f>
        <v>4.76243093922652</v>
      </c>
    </row>
    <row collapsed="false" customFormat="false" customHeight="false" hidden="false" ht="14.75" outlineLevel="0" r="78">
      <c r="B78" s="49" t="s">
        <v>43</v>
      </c>
      <c r="C78" s="52" t="n">
        <v>2380</v>
      </c>
      <c r="D78" s="52" t="n">
        <v>494</v>
      </c>
      <c r="E78" s="52" t="n">
        <v>188</v>
      </c>
      <c r="F78" s="52" t="n">
        <v>16</v>
      </c>
      <c r="G78" s="52" t="n">
        <v>28</v>
      </c>
      <c r="H78" s="52" t="n">
        <v>5</v>
      </c>
      <c r="I78" s="52" t="n">
        <v>13</v>
      </c>
      <c r="J78" s="53" t="n">
        <f aca="false">SUM(C78:I78)</f>
        <v>3124</v>
      </c>
      <c r="K78" s="54" t="n">
        <f aca="false">J78/181</f>
        <v>17.2596685082873</v>
      </c>
    </row>
    <row collapsed="false" customFormat="false" customHeight="false" hidden="false" ht="14.75" outlineLevel="0" r="79">
      <c r="B79" s="49" t="s">
        <v>44</v>
      </c>
      <c r="C79" s="52" t="n">
        <v>3592</v>
      </c>
      <c r="D79" s="52" t="n">
        <v>1018</v>
      </c>
      <c r="E79" s="52" t="n">
        <v>192</v>
      </c>
      <c r="F79" s="52" t="n">
        <v>33</v>
      </c>
      <c r="G79" s="52" t="n">
        <v>92</v>
      </c>
      <c r="H79" s="67" t="n">
        <v>8</v>
      </c>
      <c r="I79" s="52" t="n">
        <v>60</v>
      </c>
      <c r="J79" s="53" t="n">
        <f aca="false">SUM(C79:I79)</f>
        <v>4995</v>
      </c>
      <c r="K79" s="54" t="n">
        <f aca="false">J79/181</f>
        <v>27.5966850828729</v>
      </c>
    </row>
    <row collapsed="false" customFormat="false" customHeight="false" hidden="false" ht="14.75" outlineLevel="0" r="80">
      <c r="B80" s="49" t="s">
        <v>45</v>
      </c>
      <c r="C80" s="52" t="n">
        <v>369</v>
      </c>
      <c r="D80" s="52" t="n">
        <v>57</v>
      </c>
      <c r="E80" s="52" t="n">
        <v>25</v>
      </c>
      <c r="F80" s="52" t="n">
        <v>4</v>
      </c>
      <c r="G80" s="52" t="n">
        <v>9</v>
      </c>
      <c r="H80" s="52"/>
      <c r="I80" s="52" t="n">
        <v>9</v>
      </c>
      <c r="J80" s="53" t="n">
        <f aca="false">SUM(C80:I80)</f>
        <v>473</v>
      </c>
      <c r="K80" s="54" t="n">
        <f aca="false">J80/181</f>
        <v>2.61325966850829</v>
      </c>
    </row>
    <row collapsed="false" customFormat="false" customHeight="false" hidden="false" ht="14.75" outlineLevel="0" r="81">
      <c r="B81" s="49" t="s">
        <v>46</v>
      </c>
      <c r="C81" s="52" t="n">
        <v>10961</v>
      </c>
      <c r="D81" s="52" t="n">
        <v>2632</v>
      </c>
      <c r="E81" s="52" t="n">
        <v>1044</v>
      </c>
      <c r="F81" s="52" t="n">
        <v>113</v>
      </c>
      <c r="G81" s="52" t="n">
        <v>191</v>
      </c>
      <c r="H81" s="52" t="n">
        <v>31</v>
      </c>
      <c r="I81" s="52" t="n">
        <v>120</v>
      </c>
      <c r="J81" s="53" t="n">
        <f aca="false">SUM(C81:I81)</f>
        <v>15092</v>
      </c>
      <c r="K81" s="54" t="n">
        <f aca="false">J81/181</f>
        <v>83.3812154696133</v>
      </c>
    </row>
    <row collapsed="false" customFormat="false" customHeight="false" hidden="false" ht="14.75" outlineLevel="0" r="82">
      <c r="B82" s="49" t="s">
        <v>47</v>
      </c>
      <c r="C82" s="52" t="n">
        <v>6109</v>
      </c>
      <c r="D82" s="52" t="n">
        <v>1793</v>
      </c>
      <c r="E82" s="52" t="n">
        <v>396</v>
      </c>
      <c r="F82" s="52" t="n">
        <v>76</v>
      </c>
      <c r="G82" s="52" t="n">
        <v>71</v>
      </c>
      <c r="H82" s="52" t="n">
        <v>30</v>
      </c>
      <c r="I82" s="52" t="n">
        <v>126</v>
      </c>
      <c r="J82" s="53" t="n">
        <f aca="false">SUM(C82:I82)</f>
        <v>8601</v>
      </c>
      <c r="K82" s="54" t="n">
        <f aca="false">J82/181</f>
        <v>47.5193370165746</v>
      </c>
    </row>
    <row collapsed="false" customFormat="false" customHeight="false" hidden="false" ht="14.75" outlineLevel="0" r="83">
      <c r="B83" s="49" t="s">
        <v>48</v>
      </c>
      <c r="C83" s="52" t="n">
        <v>3364</v>
      </c>
      <c r="D83" s="52" t="n">
        <v>1089</v>
      </c>
      <c r="E83" s="52" t="n">
        <v>274</v>
      </c>
      <c r="F83" s="52" t="n">
        <v>60</v>
      </c>
      <c r="G83" s="52" t="n">
        <v>94</v>
      </c>
      <c r="H83" s="52" t="n">
        <v>55</v>
      </c>
      <c r="I83" s="52" t="n">
        <v>109</v>
      </c>
      <c r="J83" s="53" t="n">
        <f aca="false">SUM(C83:I83)</f>
        <v>5045</v>
      </c>
      <c r="K83" s="54" t="n">
        <f aca="false">J83/181</f>
        <v>27.8729281767956</v>
      </c>
    </row>
    <row collapsed="false" customFormat="false" customHeight="false" hidden="false" ht="14.75" outlineLevel="0" r="84">
      <c r="B84" s="49" t="s">
        <v>49</v>
      </c>
      <c r="C84" s="52" t="n">
        <v>2100</v>
      </c>
      <c r="D84" s="52" t="n">
        <v>789</v>
      </c>
      <c r="E84" s="52" t="n">
        <v>246</v>
      </c>
      <c r="F84" s="52" t="n">
        <v>50</v>
      </c>
      <c r="G84" s="52" t="n">
        <v>63</v>
      </c>
      <c r="H84" s="52" t="n">
        <v>11</v>
      </c>
      <c r="I84" s="52" t="n">
        <v>121</v>
      </c>
      <c r="J84" s="53" t="n">
        <f aca="false">SUM(C84:I84)</f>
        <v>3380</v>
      </c>
      <c r="K84" s="54" t="n">
        <f aca="false">J84/181</f>
        <v>18.6740331491713</v>
      </c>
    </row>
    <row collapsed="false" customFormat="false" customHeight="false" hidden="false" ht="14.75" outlineLevel="0" r="85">
      <c r="B85" s="49" t="s">
        <v>50</v>
      </c>
      <c r="C85" s="52" t="n">
        <v>3722</v>
      </c>
      <c r="D85" s="52" t="n">
        <v>1211</v>
      </c>
      <c r="E85" s="52" t="n">
        <v>385</v>
      </c>
      <c r="F85" s="52" t="n">
        <v>63</v>
      </c>
      <c r="G85" s="52" t="n">
        <v>103</v>
      </c>
      <c r="H85" s="52" t="n">
        <v>31</v>
      </c>
      <c r="I85" s="52" t="n">
        <v>134</v>
      </c>
      <c r="J85" s="53" t="n">
        <f aca="false">SUM(C85:I85)</f>
        <v>5649</v>
      </c>
      <c r="K85" s="54" t="n">
        <f aca="false">J85/181</f>
        <v>31.2099447513812</v>
      </c>
    </row>
    <row collapsed="false" customFormat="false" customHeight="false" hidden="false" ht="14.75" outlineLevel="0" r="86">
      <c r="B86" s="49" t="s">
        <v>51</v>
      </c>
      <c r="C86" s="52" t="n">
        <v>5463</v>
      </c>
      <c r="D86" s="52" t="n">
        <v>1178</v>
      </c>
      <c r="E86" s="52" t="n">
        <v>372</v>
      </c>
      <c r="F86" s="52" t="n">
        <v>39</v>
      </c>
      <c r="G86" s="52" t="n">
        <v>85</v>
      </c>
      <c r="H86" s="52" t="n">
        <v>16</v>
      </c>
      <c r="I86" s="52" t="n">
        <v>43</v>
      </c>
      <c r="J86" s="53" t="n">
        <f aca="false">SUM(C86:I86)</f>
        <v>7196</v>
      </c>
      <c r="K86" s="54" t="n">
        <f aca="false">J86/181</f>
        <v>39.7569060773481</v>
      </c>
    </row>
    <row collapsed="false" customFormat="false" customHeight="false" hidden="false" ht="14.75" outlineLevel="0" r="87">
      <c r="B87" s="49" t="s">
        <v>52</v>
      </c>
      <c r="C87" s="52" t="n">
        <v>9566</v>
      </c>
      <c r="D87" s="52" t="n">
        <v>3185</v>
      </c>
      <c r="E87" s="52" t="n">
        <v>1056</v>
      </c>
      <c r="F87" s="52" t="n">
        <v>146</v>
      </c>
      <c r="G87" s="52" t="n">
        <v>351</v>
      </c>
      <c r="H87" s="52" t="n">
        <v>69</v>
      </c>
      <c r="I87" s="52" t="n">
        <v>372</v>
      </c>
      <c r="J87" s="53" t="n">
        <f aca="false">SUM(C87:I87)</f>
        <v>14745</v>
      </c>
      <c r="K87" s="54" t="n">
        <f aca="false">J87/181</f>
        <v>81.46408839779</v>
      </c>
    </row>
    <row collapsed="false" customFormat="false" customHeight="false" hidden="false" ht="14.75" outlineLevel="0" r="88">
      <c r="B88" s="49" t="s">
        <v>53</v>
      </c>
      <c r="C88" s="52" t="n">
        <v>2644</v>
      </c>
      <c r="D88" s="52" t="n">
        <v>722</v>
      </c>
      <c r="E88" s="52" t="n">
        <v>191</v>
      </c>
      <c r="F88" s="52" t="n">
        <v>21</v>
      </c>
      <c r="G88" s="52" t="n">
        <v>67</v>
      </c>
      <c r="H88" s="52" t="n">
        <v>11</v>
      </c>
      <c r="I88" s="52" t="n">
        <v>53</v>
      </c>
      <c r="J88" s="53" t="n">
        <f aca="false">SUM(C88:I88)</f>
        <v>3709</v>
      </c>
      <c r="K88" s="54" t="n">
        <f aca="false">J88/181</f>
        <v>20.4917127071823</v>
      </c>
    </row>
    <row collapsed="false" customFormat="false" customHeight="false" hidden="false" ht="14.75" outlineLevel="0" r="89">
      <c r="B89" s="49" t="s">
        <v>54</v>
      </c>
      <c r="C89" s="52" t="n">
        <v>1569</v>
      </c>
      <c r="D89" s="52" t="n">
        <v>350</v>
      </c>
      <c r="E89" s="52" t="n">
        <v>151</v>
      </c>
      <c r="F89" s="52" t="n">
        <v>17</v>
      </c>
      <c r="G89" s="52" t="n">
        <v>109</v>
      </c>
      <c r="H89" s="52" t="n">
        <v>10</v>
      </c>
      <c r="I89" s="52" t="n">
        <v>79</v>
      </c>
      <c r="J89" s="53" t="n">
        <f aca="false">SUM(C89:I89)</f>
        <v>2285</v>
      </c>
      <c r="K89" s="54" t="n">
        <f aca="false">J89/181</f>
        <v>12.6243093922652</v>
      </c>
    </row>
    <row collapsed="false" customFormat="false" customHeight="false" hidden="false" ht="14.75" outlineLevel="0" r="90">
      <c r="B90" s="49" t="s">
        <v>55</v>
      </c>
      <c r="C90" s="52" t="n">
        <v>4120</v>
      </c>
      <c r="D90" s="52" t="n">
        <v>1010</v>
      </c>
      <c r="E90" s="52" t="n">
        <v>232</v>
      </c>
      <c r="F90" s="52" t="n">
        <v>36</v>
      </c>
      <c r="G90" s="52" t="n">
        <v>163</v>
      </c>
      <c r="H90" s="52" t="n">
        <v>15</v>
      </c>
      <c r="I90" s="52" t="n">
        <v>70</v>
      </c>
      <c r="J90" s="53" t="n">
        <f aca="false">SUM(C90:I90)</f>
        <v>5646</v>
      </c>
      <c r="K90" s="54" t="n">
        <f aca="false">J90/181</f>
        <v>31.1933701657459</v>
      </c>
    </row>
    <row collapsed="false" customFormat="false" customHeight="false" hidden="false" ht="14.75" outlineLevel="0" r="91">
      <c r="B91" s="49" t="s">
        <v>56</v>
      </c>
      <c r="C91" s="52" t="n">
        <v>3244</v>
      </c>
      <c r="D91" s="52" t="n">
        <v>1077</v>
      </c>
      <c r="E91" s="52" t="n">
        <v>280</v>
      </c>
      <c r="F91" s="52" t="n">
        <v>59</v>
      </c>
      <c r="G91" s="52" t="n">
        <v>94</v>
      </c>
      <c r="H91" s="52" t="n">
        <v>19</v>
      </c>
      <c r="I91" s="52" t="n">
        <v>66</v>
      </c>
      <c r="J91" s="53" t="n">
        <f aca="false">SUM(C91:I91)</f>
        <v>4839</v>
      </c>
      <c r="K91" s="54" t="n">
        <f aca="false">J91/181</f>
        <v>26.7348066298343</v>
      </c>
    </row>
    <row collapsed="false" customFormat="false" customHeight="false" hidden="false" ht="14.75" outlineLevel="0" r="92">
      <c r="B92" s="49" t="s">
        <v>57</v>
      </c>
      <c r="C92" s="52" t="n">
        <v>5179</v>
      </c>
      <c r="D92" s="52" t="n">
        <v>1531</v>
      </c>
      <c r="E92" s="52" t="n">
        <v>528</v>
      </c>
      <c r="F92" s="52" t="n">
        <v>63</v>
      </c>
      <c r="G92" s="52" t="n">
        <v>113</v>
      </c>
      <c r="H92" s="52" t="n">
        <v>19</v>
      </c>
      <c r="I92" s="52" t="n">
        <v>123</v>
      </c>
      <c r="J92" s="53" t="n">
        <f aca="false">SUM(C92:I92)</f>
        <v>7556</v>
      </c>
      <c r="K92" s="54" t="n">
        <f aca="false">J92/181</f>
        <v>41.7458563535912</v>
      </c>
    </row>
    <row collapsed="false" customFormat="false" customHeight="false" hidden="false" ht="14.75" outlineLevel="0" r="93">
      <c r="B93" s="49" t="s">
        <v>58</v>
      </c>
      <c r="C93" s="52" t="n">
        <v>2049</v>
      </c>
      <c r="D93" s="52" t="n">
        <v>607</v>
      </c>
      <c r="E93" s="52" t="n">
        <v>194</v>
      </c>
      <c r="F93" s="52" t="n">
        <v>103</v>
      </c>
      <c r="G93" s="52" t="n">
        <v>25</v>
      </c>
      <c r="H93" s="52" t="n">
        <v>10</v>
      </c>
      <c r="I93" s="52" t="n">
        <v>26</v>
      </c>
      <c r="J93" s="53" t="n">
        <f aca="false">SUM(C93:I93)</f>
        <v>3014</v>
      </c>
      <c r="K93" s="54" t="n">
        <f aca="false">J93/181</f>
        <v>16.6519337016575</v>
      </c>
    </row>
    <row collapsed="false" customFormat="false" customHeight="false" hidden="false" ht="14.75" outlineLevel="0" r="94">
      <c r="B94" s="49" t="s">
        <v>59</v>
      </c>
      <c r="C94" s="52" t="n">
        <v>5642</v>
      </c>
      <c r="D94" s="52" t="n">
        <v>1768</v>
      </c>
      <c r="E94" s="52" t="n">
        <v>517</v>
      </c>
      <c r="F94" s="52" t="n">
        <v>73</v>
      </c>
      <c r="G94" s="52" t="n">
        <v>151</v>
      </c>
      <c r="H94" s="52" t="n">
        <v>30</v>
      </c>
      <c r="I94" s="52" t="n">
        <v>161</v>
      </c>
      <c r="J94" s="53" t="n">
        <f aca="false">SUM(C94:I94)</f>
        <v>8342</v>
      </c>
      <c r="K94" s="54" t="n">
        <f aca="false">J94/181</f>
        <v>46.0883977900552</v>
      </c>
    </row>
    <row collapsed="false" customFormat="false" customHeight="false" hidden="false" ht="14.75" outlineLevel="0" r="95">
      <c r="B95" s="49" t="s">
        <v>60</v>
      </c>
      <c r="C95" s="52" t="n">
        <v>15631</v>
      </c>
      <c r="D95" s="52" t="n">
        <v>6048</v>
      </c>
      <c r="E95" s="52" t="n">
        <v>1473</v>
      </c>
      <c r="F95" s="52" t="n">
        <v>185</v>
      </c>
      <c r="G95" s="52" t="n">
        <v>283</v>
      </c>
      <c r="H95" s="52" t="n">
        <v>84</v>
      </c>
      <c r="I95" s="52" t="n">
        <v>293</v>
      </c>
      <c r="J95" s="53" t="n">
        <f aca="false">SUM(C95:I95)</f>
        <v>23997</v>
      </c>
      <c r="K95" s="54" t="n">
        <f aca="false">J95/181</f>
        <v>132.580110497238</v>
      </c>
    </row>
    <row collapsed="false" customFormat="false" customHeight="false" hidden="false" ht="14.75" outlineLevel="0" r="96">
      <c r="B96" s="49" t="s">
        <v>61</v>
      </c>
      <c r="C96" s="52" t="n">
        <v>3683</v>
      </c>
      <c r="D96" s="52" t="n">
        <v>1297</v>
      </c>
      <c r="E96" s="52" t="n">
        <v>350</v>
      </c>
      <c r="F96" s="52" t="n">
        <v>47</v>
      </c>
      <c r="G96" s="52" t="n">
        <v>50</v>
      </c>
      <c r="H96" s="52" t="n">
        <v>9</v>
      </c>
      <c r="I96" s="52" t="n">
        <v>88</v>
      </c>
      <c r="J96" s="53" t="n">
        <f aca="false">SUM(C96:I96)</f>
        <v>5524</v>
      </c>
      <c r="K96" s="54" t="n">
        <f aca="false">J96/181</f>
        <v>30.5193370165746</v>
      </c>
    </row>
    <row collapsed="false" customFormat="false" customHeight="false" hidden="false" ht="14.75" outlineLevel="0" r="97">
      <c r="B97" s="49" t="s">
        <v>62</v>
      </c>
      <c r="C97" s="52" t="n">
        <v>1378</v>
      </c>
      <c r="D97" s="52" t="n">
        <v>225</v>
      </c>
      <c r="E97" s="52" t="n">
        <v>78</v>
      </c>
      <c r="F97" s="52" t="n">
        <v>8</v>
      </c>
      <c r="G97" s="52" t="n">
        <v>73</v>
      </c>
      <c r="H97" s="52" t="n">
        <v>2</v>
      </c>
      <c r="I97" s="52" t="n">
        <v>26</v>
      </c>
      <c r="J97" s="53" t="n">
        <f aca="false">SUM(C97:I97)</f>
        <v>1790</v>
      </c>
      <c r="K97" s="54" t="n">
        <f aca="false">J97/181</f>
        <v>9.88950276243094</v>
      </c>
    </row>
    <row collapsed="false" customFormat="false" customHeight="false" hidden="false" ht="14.75" outlineLevel="0" r="98">
      <c r="B98" s="49" t="s">
        <v>63</v>
      </c>
      <c r="C98" s="52" t="n">
        <v>147</v>
      </c>
      <c r="D98" s="52" t="n">
        <v>22</v>
      </c>
      <c r="E98" s="52" t="n">
        <v>6</v>
      </c>
      <c r="F98" s="52" t="n">
        <v>2</v>
      </c>
      <c r="G98" s="52" t="n">
        <v>4</v>
      </c>
      <c r="H98" s="52"/>
      <c r="I98" s="52"/>
      <c r="J98" s="53" t="n">
        <f aca="false">SUM(C98:I98)</f>
        <v>181</v>
      </c>
      <c r="K98" s="54" t="n">
        <f aca="false">J98/181</f>
        <v>1</v>
      </c>
    </row>
    <row collapsed="false" customFormat="false" customHeight="false" hidden="false" ht="14.75" outlineLevel="0" r="99">
      <c r="B99" s="49" t="s">
        <v>64</v>
      </c>
      <c r="C99" s="52" t="n">
        <v>6270</v>
      </c>
      <c r="D99" s="52" t="n">
        <v>2437</v>
      </c>
      <c r="E99" s="52" t="n">
        <v>755</v>
      </c>
      <c r="F99" s="52" t="n">
        <v>82</v>
      </c>
      <c r="G99" s="52" t="n">
        <v>102</v>
      </c>
      <c r="H99" s="52" t="n">
        <v>60</v>
      </c>
      <c r="I99" s="52" t="n">
        <v>150</v>
      </c>
      <c r="J99" s="53" t="n">
        <f aca="false">SUM(C99:I99)</f>
        <v>9856</v>
      </c>
      <c r="K99" s="54" t="n">
        <f aca="false">J99/181</f>
        <v>54.4530386740332</v>
      </c>
    </row>
    <row collapsed="false" customFormat="false" customHeight="false" hidden="false" ht="14.75" outlineLevel="0" r="100">
      <c r="B100" s="49" t="s">
        <v>65</v>
      </c>
      <c r="C100" s="52" t="n">
        <v>4103</v>
      </c>
      <c r="D100" s="52" t="n">
        <v>1229</v>
      </c>
      <c r="E100" s="52" t="n">
        <v>349</v>
      </c>
      <c r="F100" s="52" t="n">
        <v>35</v>
      </c>
      <c r="G100" s="52" t="n">
        <v>69</v>
      </c>
      <c r="H100" s="52" t="n">
        <v>17</v>
      </c>
      <c r="I100" s="52" t="n">
        <v>69</v>
      </c>
      <c r="J100" s="53" t="n">
        <f aca="false">SUM(C100:I100)</f>
        <v>5871</v>
      </c>
      <c r="K100" s="54" t="n">
        <f aca="false">J100/181</f>
        <v>32.4364640883978</v>
      </c>
    </row>
    <row collapsed="false" customFormat="false" customHeight="false" hidden="false" ht="14.75" outlineLevel="0" r="101">
      <c r="B101" s="49" t="s">
        <v>66</v>
      </c>
      <c r="C101" s="52" t="n">
        <v>1387</v>
      </c>
      <c r="D101" s="52" t="n">
        <v>321</v>
      </c>
      <c r="E101" s="52" t="n">
        <v>122</v>
      </c>
      <c r="F101" s="52" t="n">
        <v>13</v>
      </c>
      <c r="G101" s="52" t="n">
        <v>20</v>
      </c>
      <c r="H101" s="52" t="n">
        <v>7</v>
      </c>
      <c r="I101" s="52" t="n">
        <v>22</v>
      </c>
      <c r="J101" s="53" t="n">
        <f aca="false">SUM(C101:I101)</f>
        <v>1892</v>
      </c>
      <c r="K101" s="54" t="n">
        <f aca="false">J101/181</f>
        <v>10.4530386740331</v>
      </c>
    </row>
    <row collapsed="false" customFormat="false" customHeight="false" hidden="false" ht="14.75" outlineLevel="0" r="102">
      <c r="B102" s="49" t="s">
        <v>67</v>
      </c>
      <c r="C102" s="52" t="n">
        <v>17983</v>
      </c>
      <c r="D102" s="52" t="n">
        <v>6552</v>
      </c>
      <c r="E102" s="52" t="n">
        <v>1886</v>
      </c>
      <c r="F102" s="52" t="n">
        <v>322</v>
      </c>
      <c r="G102" s="52" t="n">
        <v>463</v>
      </c>
      <c r="H102" s="52" t="n">
        <v>203</v>
      </c>
      <c r="I102" s="52" t="n">
        <v>658</v>
      </c>
      <c r="J102" s="53" t="n">
        <f aca="false">SUM(C102:I102)</f>
        <v>28067</v>
      </c>
      <c r="K102" s="54" t="n">
        <f aca="false">J102/181</f>
        <v>155.066298342541</v>
      </c>
    </row>
    <row collapsed="false" customFormat="false" customHeight="false" hidden="false" ht="14.75" outlineLevel="0" r="103">
      <c r="B103" s="49" t="s">
        <v>68</v>
      </c>
      <c r="C103" s="52" t="n">
        <v>542</v>
      </c>
      <c r="D103" s="52" t="n">
        <v>160</v>
      </c>
      <c r="E103" s="52" t="n">
        <v>51</v>
      </c>
      <c r="F103" s="52" t="n">
        <v>6</v>
      </c>
      <c r="G103" s="52" t="n">
        <v>25</v>
      </c>
      <c r="H103" s="52"/>
      <c r="I103" s="52" t="n">
        <v>27</v>
      </c>
      <c r="J103" s="53" t="n">
        <f aca="false">SUM(C103:I103)</f>
        <v>811</v>
      </c>
      <c r="K103" s="54" t="n">
        <f aca="false">J103/181</f>
        <v>4.48066298342541</v>
      </c>
    </row>
    <row collapsed="false" customFormat="false" customHeight="false" hidden="false" ht="14.75" outlineLevel="0" r="104">
      <c r="B104" s="49" t="s">
        <v>69</v>
      </c>
      <c r="C104" s="52" t="n">
        <v>247</v>
      </c>
      <c r="D104" s="52" t="n">
        <v>9</v>
      </c>
      <c r="E104" s="52" t="n">
        <v>12</v>
      </c>
      <c r="F104" s="52" t="n">
        <v>19</v>
      </c>
      <c r="G104" s="52" t="n">
        <v>45</v>
      </c>
      <c r="H104" s="52"/>
      <c r="I104" s="52" t="n">
        <v>6</v>
      </c>
      <c r="J104" s="53" t="n">
        <f aca="false">SUM(C104:I104)</f>
        <v>338</v>
      </c>
      <c r="K104" s="54" t="n">
        <f aca="false">J104/181</f>
        <v>1.86740331491713</v>
      </c>
    </row>
    <row collapsed="false" customFormat="false" customHeight="false" hidden="false" ht="14.75" outlineLevel="0" r="105">
      <c r="B105" s="55" t="s">
        <v>70</v>
      </c>
      <c r="C105" s="56" t="n">
        <f aca="false">SUM(C77:C104)</f>
        <v>124079</v>
      </c>
      <c r="D105" s="56" t="n">
        <f aca="false">SUM(D77:D104)</f>
        <v>38976</v>
      </c>
      <c r="E105" s="56" t="n">
        <f aca="false">SUM(E77:E104)</f>
        <v>11391</v>
      </c>
      <c r="F105" s="56" t="n">
        <f aca="false">SUM(F77:F104)</f>
        <v>1695</v>
      </c>
      <c r="G105" s="56" t="n">
        <f aca="false">SUM(G77:G104)</f>
        <v>2953</v>
      </c>
      <c r="H105" s="56" t="n">
        <f aca="false">SUM(H77:H104)</f>
        <v>755</v>
      </c>
      <c r="I105" s="56" t="n">
        <f aca="false">SUM(I77:I104)</f>
        <v>3031</v>
      </c>
      <c r="J105" s="56" t="n">
        <f aca="false">SUM(C105:I105)</f>
        <v>182880</v>
      </c>
      <c r="K105" s="54" t="n">
        <f aca="false">J105/181</f>
        <v>1010.38674033149</v>
      </c>
    </row>
    <row collapsed="false" customFormat="false" customHeight="false" hidden="false" ht="14.9" outlineLevel="0" r="106">
      <c r="B106" s="63" t="s">
        <v>16</v>
      </c>
      <c r="C106" s="64" t="n">
        <f aca="false">C105/$J$105</f>
        <v>0.678472222222222</v>
      </c>
      <c r="D106" s="64" t="n">
        <f aca="false">D105/$J$105</f>
        <v>0.213123359580052</v>
      </c>
      <c r="E106" s="64" t="n">
        <f aca="false">E105/$J$105</f>
        <v>0.0622867454068242</v>
      </c>
      <c r="F106" s="64" t="n">
        <f aca="false">F105/$J$105</f>
        <v>0.00926837270341207</v>
      </c>
      <c r="G106" s="64" t="n">
        <f aca="false">G105/$J$105</f>
        <v>0.0161472003499563</v>
      </c>
      <c r="H106" s="64" t="n">
        <f aca="false">H105/$J$105</f>
        <v>0.00412839020122485</v>
      </c>
      <c r="I106" s="64" t="n">
        <f aca="false">I105/$J$105</f>
        <v>0.016573709536308</v>
      </c>
      <c r="J106" s="64" t="n">
        <f aca="false">J105/$J$105</f>
        <v>1</v>
      </c>
    </row>
    <row collapsed="false" customFormat="false" customHeight="false" hidden="false" ht="28.35" outlineLevel="0" r="107">
      <c r="B107" s="61" t="s">
        <v>17</v>
      </c>
      <c r="C107" s="62" t="n">
        <f aca="false">C105/365</f>
        <v>339.942465753425</v>
      </c>
      <c r="D107" s="62" t="n">
        <f aca="false">D105/365</f>
        <v>106.783561643836</v>
      </c>
      <c r="E107" s="62" t="n">
        <f aca="false">E105/365</f>
        <v>31.2082191780822</v>
      </c>
      <c r="F107" s="62" t="n">
        <f aca="false">F105/365</f>
        <v>4.64383561643836</v>
      </c>
      <c r="G107" s="62" t="n">
        <f aca="false">G105/365</f>
        <v>8.09041095890411</v>
      </c>
      <c r="H107" s="62" t="n">
        <f aca="false">H105/365</f>
        <v>2.06849315068493</v>
      </c>
      <c r="I107" s="62" t="n">
        <f aca="false">I105/365</f>
        <v>8.3041095890411</v>
      </c>
      <c r="J107" s="57" t="n">
        <f aca="false">J105/365</f>
        <v>501.041095890411</v>
      </c>
    </row>
    <row collapsed="false" customFormat="false" customHeight="false" hidden="false" ht="14.75" outlineLevel="0" r="108">
      <c r="B108" s="66" t="s">
        <v>71</v>
      </c>
      <c r="C108" s="66"/>
      <c r="D108" s="66"/>
      <c r="E108" s="66"/>
      <c r="F108" s="66"/>
      <c r="G108" s="66"/>
      <c r="H108" s="66"/>
      <c r="I108" s="66"/>
      <c r="J108" s="66"/>
    </row>
    <row collapsed="false" customFormat="false" customHeight="false" hidden="false" ht="14.75" outlineLevel="0" r="109">
      <c r="B109" s="29" t="s">
        <v>77</v>
      </c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</sheetData>
  <mergeCells count="10">
    <mergeCell ref="B2:K2"/>
    <mergeCell ref="B35:J35"/>
    <mergeCell ref="B36:P36"/>
    <mergeCell ref="B37:P37"/>
    <mergeCell ref="B39:K39"/>
    <mergeCell ref="B72:J72"/>
    <mergeCell ref="B73:P73"/>
    <mergeCell ref="B75:K75"/>
    <mergeCell ref="B108:J108"/>
    <mergeCell ref="B109:P10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P106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J33" activeCellId="0" pane="topLeft" sqref="J33"/>
    </sheetView>
  </sheetViews>
  <cols>
    <col collapsed="false" hidden="false" max="1" min="1" style="1" width="2.0156862745098"/>
    <col collapsed="false" hidden="false" max="2" min="2" style="1" width="8.07843137254902"/>
    <col collapsed="false" hidden="false" max="14" min="3" style="1" width="7.36078431372549"/>
    <col collapsed="false" hidden="false" max="15" min="15" style="1" width="7.94117647058824"/>
    <col collapsed="false" hidden="false" max="16" min="16" style="1" width="8.21960784313725"/>
    <col collapsed="false" hidden="false" max="257" min="17" style="1" width="4.18823529411765"/>
  </cols>
  <sheetData>
    <row collapsed="false" customFormat="false" customHeight="false" hidden="false" ht="14.75" outlineLevel="0" r="2">
      <c r="B2" s="33" t="s">
        <v>78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collapsed="false" customFormat="true" customHeight="false" hidden="false" ht="14.75" outlineLevel="0" r="3" s="47">
      <c r="B3" s="49" t="s">
        <v>34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8" t="s">
        <v>12</v>
      </c>
      <c r="M3" s="68" t="s">
        <v>13</v>
      </c>
      <c r="N3" s="68" t="s">
        <v>14</v>
      </c>
      <c r="O3" s="68" t="s">
        <v>15</v>
      </c>
      <c r="P3" s="69" t="s">
        <v>16</v>
      </c>
    </row>
    <row collapsed="false" customFormat="false" customHeight="false" hidden="false" ht="14.75" outlineLevel="0" r="4">
      <c r="B4" s="49" t="s">
        <v>42</v>
      </c>
      <c r="C4" s="52" t="n">
        <v>25</v>
      </c>
      <c r="D4" s="52" t="n">
        <v>10</v>
      </c>
      <c r="E4" s="52" t="n">
        <v>34</v>
      </c>
      <c r="F4" s="52" t="n">
        <v>37</v>
      </c>
      <c r="G4" s="52" t="n">
        <v>33</v>
      </c>
      <c r="H4" s="52" t="n">
        <v>57</v>
      </c>
      <c r="I4" s="52" t="n">
        <v>26</v>
      </c>
      <c r="J4" s="52" t="n">
        <v>21</v>
      </c>
      <c r="K4" s="52" t="n">
        <v>31</v>
      </c>
      <c r="L4" s="52" t="n">
        <v>48</v>
      </c>
      <c r="M4" s="52" t="n">
        <v>43</v>
      </c>
      <c r="N4" s="52" t="n">
        <v>29</v>
      </c>
      <c r="O4" s="68" t="n">
        <f aca="false">SUM(C4:N4)</f>
        <v>394</v>
      </c>
      <c r="P4" s="70" t="n">
        <f aca="false">O4/$O$32</f>
        <v>0.00408400190724962</v>
      </c>
    </row>
    <row collapsed="false" customFormat="false" customHeight="false" hidden="false" ht="14.75" outlineLevel="0" r="5">
      <c r="B5" s="49" t="s">
        <v>43</v>
      </c>
      <c r="C5" s="52" t="n">
        <v>78</v>
      </c>
      <c r="D5" s="52" t="n">
        <v>84</v>
      </c>
      <c r="E5" s="52" t="n">
        <v>202</v>
      </c>
      <c r="F5" s="52" t="n">
        <v>205</v>
      </c>
      <c r="G5" s="52" t="n">
        <v>215</v>
      </c>
      <c r="H5" s="52" t="n">
        <v>217</v>
      </c>
      <c r="I5" s="52" t="n">
        <v>194</v>
      </c>
      <c r="J5" s="52" t="n">
        <v>217</v>
      </c>
      <c r="K5" s="52" t="n">
        <v>141</v>
      </c>
      <c r="L5" s="52" t="n">
        <v>218</v>
      </c>
      <c r="M5" s="52" t="n">
        <v>218</v>
      </c>
      <c r="N5" s="52" t="n">
        <v>196</v>
      </c>
      <c r="O5" s="68" t="n">
        <f aca="false">SUM(C5:N5)</f>
        <v>2185</v>
      </c>
      <c r="P5" s="70" t="n">
        <f aca="false">O5/$O$32</f>
        <v>0.0226485892572092</v>
      </c>
    </row>
    <row collapsed="false" customFormat="false" customHeight="false" hidden="false" ht="14.75" outlineLevel="0" r="6">
      <c r="B6" s="49" t="s">
        <v>44</v>
      </c>
      <c r="C6" s="52" t="n">
        <v>80</v>
      </c>
      <c r="D6" s="52" t="n">
        <v>80</v>
      </c>
      <c r="E6" s="52" t="n">
        <v>224</v>
      </c>
      <c r="F6" s="52" t="n">
        <v>225</v>
      </c>
      <c r="G6" s="52" t="n">
        <v>425</v>
      </c>
      <c r="H6" s="52" t="n">
        <v>471</v>
      </c>
      <c r="I6" s="52" t="n">
        <v>434</v>
      </c>
      <c r="J6" s="52" t="n">
        <v>361</v>
      </c>
      <c r="K6" s="52" t="n">
        <v>367</v>
      </c>
      <c r="L6" s="52" t="n">
        <v>353</v>
      </c>
      <c r="M6" s="52" t="n">
        <v>291</v>
      </c>
      <c r="N6" s="52" t="n">
        <v>313</v>
      </c>
      <c r="O6" s="68" t="n">
        <f aca="false">SUM(C6:N6)</f>
        <v>3624</v>
      </c>
      <c r="P6" s="70" t="n">
        <f aca="false">O6/$O$32</f>
        <v>0.0375645251570371</v>
      </c>
    </row>
    <row collapsed="false" customFormat="false" customHeight="false" hidden="false" ht="14.75" outlineLevel="0" r="7">
      <c r="B7" s="49" t="s">
        <v>45</v>
      </c>
      <c r="C7" s="52" t="n">
        <v>9</v>
      </c>
      <c r="D7" s="52" t="n">
        <v>3</v>
      </c>
      <c r="E7" s="52" t="n">
        <v>13</v>
      </c>
      <c r="F7" s="52" t="n">
        <v>4</v>
      </c>
      <c r="G7" s="52" t="n">
        <v>16</v>
      </c>
      <c r="H7" s="52" t="n">
        <v>24</v>
      </c>
      <c r="I7" s="52" t="n">
        <v>17</v>
      </c>
      <c r="J7" s="52" t="n">
        <v>28</v>
      </c>
      <c r="K7" s="52" t="n">
        <v>9</v>
      </c>
      <c r="L7" s="52" t="n">
        <v>25</v>
      </c>
      <c r="M7" s="52" t="n">
        <v>22</v>
      </c>
      <c r="N7" s="52" t="n">
        <v>28</v>
      </c>
      <c r="O7" s="68" t="n">
        <f aca="false">SUM(C7:N7)</f>
        <v>198</v>
      </c>
      <c r="P7" s="70" t="n">
        <f aca="false">O7/$O$32</f>
        <v>0.00205236644069905</v>
      </c>
    </row>
    <row collapsed="false" customFormat="false" customHeight="false" hidden="false" ht="14.75" outlineLevel="0" r="8">
      <c r="B8" s="49" t="s">
        <v>46</v>
      </c>
      <c r="C8" s="52" t="n">
        <v>434</v>
      </c>
      <c r="D8" s="52" t="n">
        <v>360</v>
      </c>
      <c r="E8" s="52" t="n">
        <v>1057</v>
      </c>
      <c r="F8" s="52" t="n">
        <v>940</v>
      </c>
      <c r="G8" s="52" t="n">
        <v>1013</v>
      </c>
      <c r="H8" s="52" t="n">
        <v>937</v>
      </c>
      <c r="I8" s="52" t="n">
        <v>882</v>
      </c>
      <c r="J8" s="52" t="n">
        <v>1052</v>
      </c>
      <c r="K8" s="52" t="n">
        <v>887</v>
      </c>
      <c r="L8" s="52" t="n">
        <v>1270</v>
      </c>
      <c r="M8" s="52" t="n">
        <v>1071</v>
      </c>
      <c r="N8" s="52" t="n">
        <v>849</v>
      </c>
      <c r="O8" s="68" t="n">
        <f aca="false">SUM(C8:N8)</f>
        <v>10752</v>
      </c>
      <c r="P8" s="70" t="n">
        <f aca="false">O8/$O$32</f>
        <v>0.111449717022203</v>
      </c>
    </row>
    <row collapsed="false" customFormat="false" customHeight="false" hidden="false" ht="14.75" outlineLevel="0" r="9">
      <c r="B9" s="49" t="s">
        <v>47</v>
      </c>
      <c r="C9" s="52" t="n">
        <v>162</v>
      </c>
      <c r="D9" s="52" t="n">
        <v>137</v>
      </c>
      <c r="E9" s="52" t="n">
        <v>394</v>
      </c>
      <c r="F9" s="52" t="n">
        <v>368</v>
      </c>
      <c r="G9" s="52" t="n">
        <v>448</v>
      </c>
      <c r="H9" s="52" t="n">
        <v>470</v>
      </c>
      <c r="I9" s="52" t="n">
        <v>395</v>
      </c>
      <c r="J9" s="52" t="n">
        <v>480</v>
      </c>
      <c r="K9" s="52" t="n">
        <v>412</v>
      </c>
      <c r="L9" s="52" t="n">
        <v>507</v>
      </c>
      <c r="M9" s="52" t="n">
        <v>502</v>
      </c>
      <c r="N9" s="52" t="n">
        <v>407</v>
      </c>
      <c r="O9" s="68" t="n">
        <f aca="false">SUM(C9:N9)</f>
        <v>4682</v>
      </c>
      <c r="P9" s="70" t="n">
        <f aca="false">O9/$O$32</f>
        <v>0.0485312104815805</v>
      </c>
    </row>
    <row collapsed="false" customFormat="false" customHeight="false" hidden="false" ht="14.75" outlineLevel="0" r="10">
      <c r="B10" s="49" t="s">
        <v>48</v>
      </c>
      <c r="C10" s="52" t="n">
        <v>101</v>
      </c>
      <c r="D10" s="52" t="n">
        <v>77</v>
      </c>
      <c r="E10" s="52" t="n">
        <v>160</v>
      </c>
      <c r="F10" s="52" t="n">
        <v>175</v>
      </c>
      <c r="G10" s="52" t="n">
        <v>222</v>
      </c>
      <c r="H10" s="52" t="n">
        <v>228</v>
      </c>
      <c r="I10" s="52" t="n">
        <v>206</v>
      </c>
      <c r="J10" s="52" t="n">
        <v>273</v>
      </c>
      <c r="K10" s="52" t="n">
        <v>210</v>
      </c>
      <c r="L10" s="52" t="n">
        <v>260</v>
      </c>
      <c r="M10" s="52" t="n">
        <v>237</v>
      </c>
      <c r="N10" s="52" t="n">
        <v>209</v>
      </c>
      <c r="O10" s="68" t="n">
        <f aca="false">SUM(C10:N10)</f>
        <v>2358</v>
      </c>
      <c r="P10" s="70" t="n">
        <f aca="false">O10/$O$32</f>
        <v>0.0244418185210523</v>
      </c>
    </row>
    <row collapsed="false" customFormat="false" customHeight="false" hidden="false" ht="14.75" outlineLevel="0" r="11">
      <c r="B11" s="49" t="s">
        <v>49</v>
      </c>
      <c r="C11" s="52" t="n">
        <v>111</v>
      </c>
      <c r="D11" s="52" t="n">
        <v>63</v>
      </c>
      <c r="E11" s="52" t="n">
        <v>130</v>
      </c>
      <c r="F11" s="52" t="n">
        <v>136</v>
      </c>
      <c r="G11" s="52" t="n">
        <v>127</v>
      </c>
      <c r="H11" s="52" t="n">
        <v>140</v>
      </c>
      <c r="I11" s="52" t="n">
        <v>124</v>
      </c>
      <c r="J11" s="52" t="n">
        <v>167</v>
      </c>
      <c r="K11" s="52" t="n">
        <v>131</v>
      </c>
      <c r="L11" s="52" t="n">
        <v>186</v>
      </c>
      <c r="M11" s="52" t="n">
        <v>190</v>
      </c>
      <c r="N11" s="52" t="n">
        <v>160</v>
      </c>
      <c r="O11" s="68" t="n">
        <f aca="false">SUM(C11:N11)</f>
        <v>1665</v>
      </c>
      <c r="P11" s="70" t="n">
        <f aca="false">O11/$O$32</f>
        <v>0.0172585359786056</v>
      </c>
    </row>
    <row collapsed="false" customFormat="false" customHeight="false" hidden="false" ht="14.75" outlineLevel="0" r="12">
      <c r="B12" s="49" t="s">
        <v>50</v>
      </c>
      <c r="C12" s="52" t="n">
        <v>105</v>
      </c>
      <c r="D12" s="52" t="n">
        <v>87</v>
      </c>
      <c r="E12" s="52" t="n">
        <v>174</v>
      </c>
      <c r="F12" s="52" t="n">
        <v>205</v>
      </c>
      <c r="G12" s="52" t="n">
        <v>285</v>
      </c>
      <c r="H12" s="52" t="n">
        <v>250</v>
      </c>
      <c r="I12" s="52" t="n">
        <v>168</v>
      </c>
      <c r="J12" s="52" t="n">
        <v>260</v>
      </c>
      <c r="K12" s="52" t="n">
        <v>216</v>
      </c>
      <c r="L12" s="52" t="n">
        <v>231</v>
      </c>
      <c r="M12" s="52" t="n">
        <v>276</v>
      </c>
      <c r="N12" s="52" t="n">
        <v>255</v>
      </c>
      <c r="O12" s="68" t="n">
        <f aca="false">SUM(C12:N12)</f>
        <v>2512</v>
      </c>
      <c r="P12" s="70" t="n">
        <f aca="false">O12/$O$32</f>
        <v>0.0260381035304849</v>
      </c>
    </row>
    <row collapsed="false" customFormat="false" customHeight="false" hidden="false" ht="14.75" outlineLevel="0" r="13">
      <c r="B13" s="49" t="s">
        <v>51</v>
      </c>
      <c r="C13" s="52" t="n">
        <v>187</v>
      </c>
      <c r="D13" s="52" t="n">
        <v>142</v>
      </c>
      <c r="E13" s="52" t="n">
        <v>373</v>
      </c>
      <c r="F13" s="52" t="n">
        <v>370</v>
      </c>
      <c r="G13" s="52" t="n">
        <v>532</v>
      </c>
      <c r="H13" s="52" t="n">
        <v>592</v>
      </c>
      <c r="I13" s="52" t="n">
        <v>487</v>
      </c>
      <c r="J13" s="52" t="n">
        <v>568</v>
      </c>
      <c r="K13" s="52" t="n">
        <v>476</v>
      </c>
      <c r="L13" s="52" t="n">
        <v>589</v>
      </c>
      <c r="M13" s="52" t="n">
        <v>549</v>
      </c>
      <c r="N13" s="52" t="n">
        <v>455</v>
      </c>
      <c r="O13" s="68" t="n">
        <f aca="false">SUM(C13:N13)</f>
        <v>5320</v>
      </c>
      <c r="P13" s="70" t="n">
        <f aca="false">O13/$O$32</f>
        <v>0.0551443912349441</v>
      </c>
    </row>
    <row collapsed="false" customFormat="false" customHeight="false" hidden="false" ht="14.75" outlineLevel="0" r="14">
      <c r="B14" s="49" t="s">
        <v>52</v>
      </c>
      <c r="C14" s="52" t="n">
        <v>307</v>
      </c>
      <c r="D14" s="52" t="n">
        <v>221</v>
      </c>
      <c r="E14" s="52" t="n">
        <v>493</v>
      </c>
      <c r="F14" s="52" t="n">
        <v>486</v>
      </c>
      <c r="G14" s="52" t="n">
        <v>611</v>
      </c>
      <c r="H14" s="52" t="n">
        <v>667</v>
      </c>
      <c r="I14" s="52" t="n">
        <v>534</v>
      </c>
      <c r="J14" s="52" t="n">
        <v>802</v>
      </c>
      <c r="K14" s="52" t="n">
        <v>634</v>
      </c>
      <c r="L14" s="52" t="n">
        <v>777</v>
      </c>
      <c r="M14" s="52" t="n">
        <v>697</v>
      </c>
      <c r="N14" s="52" t="n">
        <v>702</v>
      </c>
      <c r="O14" s="68" t="n">
        <f aca="false">SUM(C14:N14)</f>
        <v>6931</v>
      </c>
      <c r="P14" s="70" t="n">
        <f aca="false">O14/$O$32</f>
        <v>0.0718431909115409</v>
      </c>
    </row>
    <row collapsed="false" customFormat="false" customHeight="false" hidden="false" ht="14.75" outlineLevel="0" r="15">
      <c r="B15" s="49" t="s">
        <v>53</v>
      </c>
      <c r="C15" s="52" t="n">
        <v>83</v>
      </c>
      <c r="D15" s="52" t="n">
        <v>69</v>
      </c>
      <c r="E15" s="52" t="n">
        <v>118</v>
      </c>
      <c r="F15" s="52" t="n">
        <v>122</v>
      </c>
      <c r="G15" s="52" t="n">
        <v>97</v>
      </c>
      <c r="H15" s="52" t="n">
        <v>132</v>
      </c>
      <c r="I15" s="52" t="n">
        <v>143</v>
      </c>
      <c r="J15" s="52" t="n">
        <v>145</v>
      </c>
      <c r="K15" s="52" t="n">
        <v>160</v>
      </c>
      <c r="L15" s="52" t="n">
        <v>173</v>
      </c>
      <c r="M15" s="52" t="n">
        <v>184</v>
      </c>
      <c r="N15" s="52" t="n">
        <v>138</v>
      </c>
      <c r="O15" s="68" t="n">
        <f aca="false">SUM(C15:N15)</f>
        <v>1564</v>
      </c>
      <c r="P15" s="70" t="n">
        <f aca="false">O15/$O$32</f>
        <v>0.0162116217841076</v>
      </c>
    </row>
    <row collapsed="false" customFormat="false" customHeight="false" hidden="false" ht="14.75" outlineLevel="0" r="16">
      <c r="B16" s="49" t="s">
        <v>54</v>
      </c>
      <c r="C16" s="52" t="n">
        <v>61</v>
      </c>
      <c r="D16" s="52" t="n">
        <v>41</v>
      </c>
      <c r="E16" s="52" t="n">
        <v>89</v>
      </c>
      <c r="F16" s="52" t="n">
        <v>84</v>
      </c>
      <c r="G16" s="52" t="n">
        <v>85</v>
      </c>
      <c r="H16" s="52" t="n">
        <v>144</v>
      </c>
      <c r="I16" s="52" t="n">
        <v>94</v>
      </c>
      <c r="J16" s="52" t="n">
        <v>97</v>
      </c>
      <c r="K16" s="52" t="n">
        <v>128</v>
      </c>
      <c r="L16" s="52" t="n">
        <v>154</v>
      </c>
      <c r="M16" s="52" t="n">
        <v>142</v>
      </c>
      <c r="N16" s="52" t="n">
        <v>110</v>
      </c>
      <c r="O16" s="68" t="n">
        <f aca="false">SUM(C16:N16)</f>
        <v>1229</v>
      </c>
      <c r="P16" s="70" t="n">
        <f aca="false">O16/$O$32</f>
        <v>0.012739183614238</v>
      </c>
    </row>
    <row collapsed="false" customFormat="false" customHeight="false" hidden="false" ht="14.75" outlineLevel="0" r="17">
      <c r="B17" s="49" t="s">
        <v>55</v>
      </c>
      <c r="C17" s="52" t="n">
        <v>132</v>
      </c>
      <c r="D17" s="52" t="n">
        <v>102</v>
      </c>
      <c r="E17" s="52" t="n">
        <v>310</v>
      </c>
      <c r="F17" s="52" t="n">
        <v>286</v>
      </c>
      <c r="G17" s="52" t="n">
        <v>331</v>
      </c>
      <c r="H17" s="52" t="n">
        <v>382</v>
      </c>
      <c r="I17" s="52" t="n">
        <v>264</v>
      </c>
      <c r="J17" s="52" t="n">
        <v>406</v>
      </c>
      <c r="K17" s="52" t="n">
        <v>334</v>
      </c>
      <c r="L17" s="52" t="n">
        <v>395</v>
      </c>
      <c r="M17" s="52" t="n">
        <v>343</v>
      </c>
      <c r="N17" s="52" t="n">
        <v>334</v>
      </c>
      <c r="O17" s="68" t="n">
        <f aca="false">SUM(C17:N17)</f>
        <v>3619</v>
      </c>
      <c r="P17" s="70" t="n">
        <f aca="false">O17/$O$32</f>
        <v>0.0375126977216659</v>
      </c>
    </row>
    <row collapsed="false" customFormat="false" customHeight="false" hidden="false" ht="14.75" outlineLevel="0" r="18">
      <c r="B18" s="49" t="s">
        <v>56</v>
      </c>
      <c r="C18" s="52" t="n">
        <v>78</v>
      </c>
      <c r="D18" s="52" t="n">
        <v>90</v>
      </c>
      <c r="E18" s="52" t="n">
        <v>218</v>
      </c>
      <c r="F18" s="52" t="n">
        <v>221</v>
      </c>
      <c r="G18" s="52" t="n">
        <v>181</v>
      </c>
      <c r="H18" s="52" t="n">
        <v>225</v>
      </c>
      <c r="I18" s="52" t="n">
        <v>145</v>
      </c>
      <c r="J18" s="52" t="n">
        <v>173</v>
      </c>
      <c r="K18" s="52" t="n">
        <v>180</v>
      </c>
      <c r="L18" s="52" t="n">
        <v>373</v>
      </c>
      <c r="M18" s="52" t="n">
        <v>356</v>
      </c>
      <c r="N18" s="52" t="n">
        <v>252</v>
      </c>
      <c r="O18" s="68" t="n">
        <f aca="false">SUM(C18:N18)</f>
        <v>2492</v>
      </c>
      <c r="P18" s="70" t="n">
        <f aca="false">O18/$O$32</f>
        <v>0.0258307937890001</v>
      </c>
    </row>
    <row collapsed="false" customFormat="false" customHeight="false" hidden="false" ht="14.75" outlineLevel="0" r="19">
      <c r="B19" s="49" t="s">
        <v>57</v>
      </c>
      <c r="C19" s="52" t="n">
        <v>198</v>
      </c>
      <c r="D19" s="52" t="n">
        <v>182</v>
      </c>
      <c r="E19" s="52" t="n">
        <v>395</v>
      </c>
      <c r="F19" s="52" t="n">
        <v>376</v>
      </c>
      <c r="G19" s="52" t="n">
        <v>499</v>
      </c>
      <c r="H19" s="52" t="n">
        <v>535</v>
      </c>
      <c r="I19" s="52" t="n">
        <v>428</v>
      </c>
      <c r="J19" s="52" t="n">
        <v>517</v>
      </c>
      <c r="K19" s="52" t="n">
        <v>461</v>
      </c>
      <c r="L19" s="52" t="n">
        <v>476</v>
      </c>
      <c r="M19" s="52" t="n">
        <v>453</v>
      </c>
      <c r="N19" s="52" t="n">
        <v>456</v>
      </c>
      <c r="O19" s="68" t="n">
        <f aca="false">SUM(C19:N19)</f>
        <v>4976</v>
      </c>
      <c r="P19" s="70" t="n">
        <f aca="false">O19/$O$32</f>
        <v>0.0515786636814064</v>
      </c>
    </row>
    <row collapsed="false" customFormat="false" customHeight="false" hidden="false" ht="14.75" outlineLevel="0" r="20">
      <c r="B20" s="49" t="s">
        <v>58</v>
      </c>
      <c r="C20" s="52" t="n">
        <v>87</v>
      </c>
      <c r="D20" s="52" t="n">
        <v>80</v>
      </c>
      <c r="E20" s="52" t="n">
        <v>166</v>
      </c>
      <c r="F20" s="52" t="n">
        <v>226</v>
      </c>
      <c r="G20" s="52" t="n">
        <v>219</v>
      </c>
      <c r="H20" s="52" t="n">
        <v>223</v>
      </c>
      <c r="I20" s="52" t="n">
        <v>194</v>
      </c>
      <c r="J20" s="52" t="n">
        <v>218</v>
      </c>
      <c r="K20" s="52" t="n">
        <v>165</v>
      </c>
      <c r="L20" s="52" t="n">
        <v>224</v>
      </c>
      <c r="M20" s="52" t="n">
        <v>207</v>
      </c>
      <c r="N20" s="52" t="n">
        <v>175</v>
      </c>
      <c r="O20" s="68" t="n">
        <f aca="false">SUM(C20:N20)</f>
        <v>2184</v>
      </c>
      <c r="P20" s="70" t="n">
        <f aca="false">O20/$O$32</f>
        <v>0.022638223770135</v>
      </c>
    </row>
    <row collapsed="false" customFormat="false" customHeight="false" hidden="false" ht="14.75" outlineLevel="0" r="21">
      <c r="B21" s="49" t="s">
        <v>59</v>
      </c>
      <c r="C21" s="52" t="n">
        <v>230</v>
      </c>
      <c r="D21" s="52" t="n">
        <v>154</v>
      </c>
      <c r="E21" s="52" t="n">
        <v>272</v>
      </c>
      <c r="F21" s="52" t="n">
        <v>289</v>
      </c>
      <c r="G21" s="52" t="n">
        <v>343</v>
      </c>
      <c r="H21" s="52" t="n">
        <v>351</v>
      </c>
      <c r="I21" s="52" t="n">
        <v>297</v>
      </c>
      <c r="J21" s="52" t="n">
        <v>372</v>
      </c>
      <c r="K21" s="52" t="n">
        <v>359</v>
      </c>
      <c r="L21" s="52" t="n">
        <v>393</v>
      </c>
      <c r="M21" s="52" t="n">
        <v>384</v>
      </c>
      <c r="N21" s="52" t="n">
        <v>405</v>
      </c>
      <c r="O21" s="68" t="n">
        <f aca="false">SUM(C21:N21)</f>
        <v>3849</v>
      </c>
      <c r="P21" s="70" t="n">
        <f aca="false">O21/$O$32</f>
        <v>0.0398967597487406</v>
      </c>
    </row>
    <row collapsed="false" customFormat="false" customHeight="false" hidden="false" ht="14.75" outlineLevel="0" r="22">
      <c r="B22" s="49" t="s">
        <v>60</v>
      </c>
      <c r="C22" s="52" t="n">
        <v>512</v>
      </c>
      <c r="D22" s="52" t="n">
        <v>440</v>
      </c>
      <c r="E22" s="52" t="n">
        <v>864</v>
      </c>
      <c r="F22" s="52" t="n">
        <v>828</v>
      </c>
      <c r="G22" s="52" t="n">
        <v>954</v>
      </c>
      <c r="H22" s="52" t="n">
        <v>987</v>
      </c>
      <c r="I22" s="52" t="n">
        <v>792</v>
      </c>
      <c r="J22" s="52" t="n">
        <v>1053</v>
      </c>
      <c r="K22" s="52" t="n">
        <v>1030</v>
      </c>
      <c r="L22" s="52" t="n">
        <v>1276</v>
      </c>
      <c r="M22" s="52" t="n">
        <v>1102</v>
      </c>
      <c r="N22" s="52" t="n">
        <v>975</v>
      </c>
      <c r="O22" s="68" t="n">
        <f aca="false">SUM(C22:N22)</f>
        <v>10813</v>
      </c>
      <c r="P22" s="70" t="n">
        <f aca="false">O22/$O$32</f>
        <v>0.112082011733731</v>
      </c>
    </row>
    <row collapsed="false" customFormat="false" customHeight="false" hidden="false" ht="14.75" outlineLevel="0" r="23">
      <c r="B23" s="49" t="s">
        <v>61</v>
      </c>
      <c r="C23" s="52" t="n">
        <v>120</v>
      </c>
      <c r="D23" s="52" t="n">
        <v>119</v>
      </c>
      <c r="E23" s="52" t="n">
        <v>347</v>
      </c>
      <c r="F23" s="52" t="n">
        <v>244</v>
      </c>
      <c r="G23" s="52" t="n">
        <v>261</v>
      </c>
      <c r="H23" s="52" t="n">
        <v>291</v>
      </c>
      <c r="I23" s="52" t="n">
        <v>270</v>
      </c>
      <c r="J23" s="52" t="n">
        <v>340</v>
      </c>
      <c r="K23" s="52" t="n">
        <v>251</v>
      </c>
      <c r="L23" s="52" t="n">
        <v>363</v>
      </c>
      <c r="M23" s="52" t="n">
        <v>331</v>
      </c>
      <c r="N23" s="52" t="n">
        <v>276</v>
      </c>
      <c r="O23" s="68" t="n">
        <f aca="false">SUM(C23:N23)</f>
        <v>3213</v>
      </c>
      <c r="P23" s="70" t="n">
        <f aca="false">O23/$O$32</f>
        <v>0.0333043099695255</v>
      </c>
    </row>
    <row collapsed="false" customFormat="false" customHeight="false" hidden="false" ht="14.75" outlineLevel="0" r="24">
      <c r="B24" s="49" t="s">
        <v>62</v>
      </c>
      <c r="C24" s="52" t="n">
        <v>39</v>
      </c>
      <c r="D24" s="52" t="n">
        <v>28</v>
      </c>
      <c r="E24" s="52" t="n">
        <v>87</v>
      </c>
      <c r="F24" s="52" t="n">
        <v>96</v>
      </c>
      <c r="G24" s="52" t="n">
        <v>129</v>
      </c>
      <c r="H24" s="52" t="n">
        <v>152</v>
      </c>
      <c r="I24" s="52" t="n">
        <v>86</v>
      </c>
      <c r="J24" s="52" t="n">
        <v>127</v>
      </c>
      <c r="K24" s="52" t="n">
        <v>102</v>
      </c>
      <c r="L24" s="52" t="n">
        <v>149</v>
      </c>
      <c r="M24" s="52" t="n">
        <v>112</v>
      </c>
      <c r="N24" s="52" t="n">
        <v>107</v>
      </c>
      <c r="O24" s="68" t="n">
        <f aca="false">SUM(C24:N24)</f>
        <v>1214</v>
      </c>
      <c r="P24" s="70" t="n">
        <f aca="false">O24/$O$32</f>
        <v>0.0125837013081245</v>
      </c>
    </row>
    <row collapsed="false" customFormat="false" customHeight="false" hidden="false" ht="14.75" outlineLevel="0" r="25">
      <c r="B25" s="49" t="s">
        <v>63</v>
      </c>
      <c r="C25" s="52" t="n">
        <v>4</v>
      </c>
      <c r="D25" s="52" t="n">
        <v>2</v>
      </c>
      <c r="E25" s="52" t="n">
        <v>11</v>
      </c>
      <c r="F25" s="52" t="n">
        <v>8</v>
      </c>
      <c r="G25" s="52" t="n">
        <v>12</v>
      </c>
      <c r="H25" s="52" t="n">
        <v>3</v>
      </c>
      <c r="I25" s="52" t="n">
        <v>4</v>
      </c>
      <c r="J25" s="52" t="n">
        <v>7</v>
      </c>
      <c r="K25" s="52" t="n">
        <v>13</v>
      </c>
      <c r="L25" s="52" t="n">
        <v>16</v>
      </c>
      <c r="M25" s="52" t="n">
        <v>13</v>
      </c>
      <c r="N25" s="52" t="n">
        <v>10</v>
      </c>
      <c r="O25" s="68" t="n">
        <f aca="false">SUM(C25:N25)</f>
        <v>103</v>
      </c>
      <c r="P25" s="70" t="n">
        <f aca="false">O25/$O$32</f>
        <v>0.00106764516864647</v>
      </c>
    </row>
    <row collapsed="false" customFormat="false" customHeight="false" hidden="false" ht="14.75" outlineLevel="0" r="26">
      <c r="B26" s="49" t="s">
        <v>64</v>
      </c>
      <c r="C26" s="52" t="n">
        <v>199</v>
      </c>
      <c r="D26" s="52" t="n">
        <v>160</v>
      </c>
      <c r="E26" s="52" t="n">
        <v>401</v>
      </c>
      <c r="F26" s="52" t="n">
        <v>285</v>
      </c>
      <c r="G26" s="52" t="n">
        <v>314</v>
      </c>
      <c r="H26" s="52" t="n">
        <v>428</v>
      </c>
      <c r="I26" s="52" t="n">
        <v>292</v>
      </c>
      <c r="J26" s="52" t="n">
        <v>367</v>
      </c>
      <c r="K26" s="52" t="n">
        <v>336</v>
      </c>
      <c r="L26" s="52" t="n">
        <v>436</v>
      </c>
      <c r="M26" s="52" t="n">
        <v>438</v>
      </c>
      <c r="N26" s="52" t="n">
        <v>408</v>
      </c>
      <c r="O26" s="68" t="n">
        <f aca="false">SUM(C26:N26)</f>
        <v>4064</v>
      </c>
      <c r="P26" s="70" t="n">
        <f aca="false">O26/$O$32</f>
        <v>0.0421253394697017</v>
      </c>
    </row>
    <row collapsed="false" customFormat="false" customHeight="false" hidden="false" ht="14.75" outlineLevel="0" r="27">
      <c r="B27" s="49" t="s">
        <v>65</v>
      </c>
      <c r="C27" s="52" t="n">
        <v>130</v>
      </c>
      <c r="D27" s="52" t="n">
        <v>112</v>
      </c>
      <c r="E27" s="52" t="n">
        <v>225</v>
      </c>
      <c r="F27" s="52" t="n">
        <v>230</v>
      </c>
      <c r="G27" s="52" t="n">
        <v>211</v>
      </c>
      <c r="H27" s="52" t="n">
        <v>235</v>
      </c>
      <c r="I27" s="52" t="n">
        <v>169</v>
      </c>
      <c r="J27" s="52" t="n">
        <v>196</v>
      </c>
      <c r="K27" s="52" t="n">
        <v>203</v>
      </c>
      <c r="L27" s="52" t="n">
        <v>304</v>
      </c>
      <c r="M27" s="52" t="n">
        <v>257</v>
      </c>
      <c r="N27" s="52" t="n">
        <v>194</v>
      </c>
      <c r="O27" s="68" t="n">
        <f aca="false">SUM(C27:N27)</f>
        <v>2466</v>
      </c>
      <c r="P27" s="70" t="n">
        <f aca="false">O27/$O$32</f>
        <v>0.02556129112507</v>
      </c>
    </row>
    <row collapsed="false" customFormat="false" customHeight="false" hidden="false" ht="14.75" outlineLevel="0" r="28">
      <c r="B28" s="49" t="s">
        <v>66</v>
      </c>
      <c r="C28" s="52" t="n">
        <v>31</v>
      </c>
      <c r="D28" s="52" t="n">
        <v>14</v>
      </c>
      <c r="E28" s="52" t="n">
        <v>85</v>
      </c>
      <c r="F28" s="52" t="n">
        <v>73</v>
      </c>
      <c r="G28" s="52" t="n">
        <v>84</v>
      </c>
      <c r="H28" s="52" t="n">
        <v>76</v>
      </c>
      <c r="I28" s="52" t="n">
        <v>92</v>
      </c>
      <c r="J28" s="52" t="n">
        <v>91</v>
      </c>
      <c r="K28" s="52" t="n">
        <v>76</v>
      </c>
      <c r="L28" s="52" t="n">
        <v>117</v>
      </c>
      <c r="M28" s="52" t="n">
        <v>115</v>
      </c>
      <c r="N28" s="52" t="n">
        <v>88</v>
      </c>
      <c r="O28" s="68" t="n">
        <f aca="false">SUM(C28:N28)</f>
        <v>942</v>
      </c>
      <c r="P28" s="70" t="n">
        <f aca="false">O28/$O$32</f>
        <v>0.00976428882393184</v>
      </c>
    </row>
    <row collapsed="false" customFormat="false" customHeight="false" hidden="false" ht="14.75" outlineLevel="0" r="29">
      <c r="B29" s="49" t="s">
        <v>67</v>
      </c>
      <c r="C29" s="52" t="n">
        <v>679</v>
      </c>
      <c r="D29" s="52" t="n">
        <v>563</v>
      </c>
      <c r="E29" s="52" t="n">
        <v>945</v>
      </c>
      <c r="F29" s="52" t="n">
        <v>1054</v>
      </c>
      <c r="G29" s="52" t="n">
        <v>1267</v>
      </c>
      <c r="H29" s="52" t="n">
        <v>1166</v>
      </c>
      <c r="I29" s="52" t="n">
        <v>798</v>
      </c>
      <c r="J29" s="52" t="n">
        <v>1241</v>
      </c>
      <c r="K29" s="52" t="n">
        <v>1123</v>
      </c>
      <c r="L29" s="52" t="n">
        <v>1310</v>
      </c>
      <c r="M29" s="52" t="n">
        <v>1198</v>
      </c>
      <c r="N29" s="52" t="n">
        <v>1221</v>
      </c>
      <c r="O29" s="68" t="n">
        <f aca="false">SUM(C29:N29)</f>
        <v>12565</v>
      </c>
      <c r="P29" s="70" t="n">
        <f aca="false">O29/$O$32</f>
        <v>0.130242345087796</v>
      </c>
    </row>
    <row collapsed="false" customFormat="false" customHeight="false" hidden="false" ht="14.75" outlineLevel="0" r="30">
      <c r="B30" s="49" t="s">
        <v>68</v>
      </c>
      <c r="C30" s="52" t="n">
        <v>26</v>
      </c>
      <c r="D30" s="52" t="n">
        <v>10</v>
      </c>
      <c r="E30" s="52" t="n">
        <v>38</v>
      </c>
      <c r="F30" s="52" t="n">
        <v>62</v>
      </c>
      <c r="G30" s="52" t="n">
        <v>77</v>
      </c>
      <c r="H30" s="52" t="n">
        <v>46</v>
      </c>
      <c r="I30" s="52" t="n">
        <v>37</v>
      </c>
      <c r="J30" s="52" t="n">
        <v>52</v>
      </c>
      <c r="K30" s="52" t="n">
        <v>24</v>
      </c>
      <c r="L30" s="52" t="n">
        <v>51</v>
      </c>
      <c r="M30" s="52" t="n">
        <v>48</v>
      </c>
      <c r="N30" s="52" t="n">
        <v>52</v>
      </c>
      <c r="O30" s="68" t="n">
        <f aca="false">SUM(C30:N30)</f>
        <v>523</v>
      </c>
      <c r="P30" s="70" t="n">
        <f aca="false">O30/$O$32</f>
        <v>0.00542114973982627</v>
      </c>
    </row>
    <row collapsed="false" customFormat="true" customHeight="false" hidden="false" ht="14.75" outlineLevel="0" r="31" s="71">
      <c r="B31" s="49" t="s">
        <v>69</v>
      </c>
      <c r="C31" s="72" t="n">
        <v>2</v>
      </c>
      <c r="D31" s="72" t="n">
        <v>0</v>
      </c>
      <c r="E31" s="72" t="n">
        <v>4</v>
      </c>
      <c r="F31" s="72" t="n">
        <v>5</v>
      </c>
      <c r="G31" s="72" t="n">
        <v>14</v>
      </c>
      <c r="H31" s="72" t="n">
        <v>1</v>
      </c>
      <c r="I31" s="72" t="n">
        <v>2</v>
      </c>
      <c r="J31" s="72" t="n">
        <v>7</v>
      </c>
      <c r="K31" s="72" t="n">
        <v>1</v>
      </c>
      <c r="L31" s="72" t="n">
        <v>1</v>
      </c>
      <c r="M31" s="72" t="n">
        <v>0</v>
      </c>
      <c r="N31" s="72" t="n">
        <v>0</v>
      </c>
      <c r="O31" s="68" t="n">
        <f aca="false">SUM(C31:N31)</f>
        <v>37</v>
      </c>
      <c r="P31" s="70" t="n">
        <f aca="false">O31/$O$32</f>
        <v>0.000383523021746792</v>
      </c>
    </row>
    <row collapsed="false" customFormat="false" customHeight="false" hidden="false" ht="14.75" outlineLevel="0" r="32">
      <c r="B32" s="55" t="s">
        <v>70</v>
      </c>
      <c r="C32" s="56" t="n">
        <f aca="false">SUM(C4:C31)</f>
        <v>4210</v>
      </c>
      <c r="D32" s="56" t="n">
        <f aca="false">SUM(D4:D31)</f>
        <v>3430</v>
      </c>
      <c r="E32" s="56" t="n">
        <f aca="false">SUM(E4:E31)</f>
        <v>7829</v>
      </c>
      <c r="F32" s="56" t="n">
        <f aca="false">SUM(F4:F31)</f>
        <v>7640</v>
      </c>
      <c r="G32" s="56" t="n">
        <f aca="false">SUM(G4:G31)</f>
        <v>9005</v>
      </c>
      <c r="H32" s="56" t="n">
        <f aca="false">SUM(H4:H31)</f>
        <v>9430</v>
      </c>
      <c r="I32" s="56" t="n">
        <f aca="false">SUM(I4:I31)</f>
        <v>7574</v>
      </c>
      <c r="J32" s="56" t="n">
        <f aca="false">SUM(J4:J31)</f>
        <v>9638</v>
      </c>
      <c r="K32" s="56" t="n">
        <f aca="false">SUM(K4:K31)</f>
        <v>8460</v>
      </c>
      <c r="L32" s="56" t="n">
        <f aca="false">SUM(L4:L31)</f>
        <v>10675</v>
      </c>
      <c r="M32" s="56" t="n">
        <f aca="false">SUM(M4:M31)</f>
        <v>9779</v>
      </c>
      <c r="N32" s="56" t="n">
        <f aca="false">SUM(N4:N31)</f>
        <v>8804</v>
      </c>
      <c r="O32" s="56" t="n">
        <f aca="false">SUM(O4:O31)</f>
        <v>96474</v>
      </c>
      <c r="P32" s="73" t="n">
        <f aca="false">O32/$O$32</f>
        <v>1</v>
      </c>
    </row>
    <row collapsed="false" customFormat="false" customHeight="false" hidden="false" ht="28.35" outlineLevel="0" r="33">
      <c r="B33" s="74" t="s">
        <v>17</v>
      </c>
      <c r="C33" s="75" t="n">
        <f aca="false">C32/30</f>
        <v>140.333333333333</v>
      </c>
      <c r="D33" s="75" t="n">
        <f aca="false">D32/30</f>
        <v>114.333333333333</v>
      </c>
      <c r="E33" s="75" t="n">
        <f aca="false">E32/30</f>
        <v>260.966666666667</v>
      </c>
      <c r="F33" s="75" t="n">
        <f aca="false">F32/30</f>
        <v>254.666666666667</v>
      </c>
      <c r="G33" s="75" t="n">
        <f aca="false">G32/30</f>
        <v>300.166666666667</v>
      </c>
      <c r="H33" s="75" t="n">
        <f aca="false">H32/30</f>
        <v>314.333333333333</v>
      </c>
      <c r="I33" s="75" t="n">
        <f aca="false">I32/30</f>
        <v>252.466666666667</v>
      </c>
      <c r="J33" s="75" t="n">
        <f aca="false">J32/30</f>
        <v>321.266666666667</v>
      </c>
      <c r="K33" s="75" t="n">
        <f aca="false">K32/30</f>
        <v>282</v>
      </c>
      <c r="L33" s="75" t="n">
        <f aca="false">L32/30</f>
        <v>355.833333333333</v>
      </c>
      <c r="M33" s="75" t="n">
        <f aca="false">M32/30</f>
        <v>325.966666666667</v>
      </c>
      <c r="N33" s="75" t="n">
        <f aca="false">N32/30</f>
        <v>293.466666666667</v>
      </c>
      <c r="O33" s="76" t="n">
        <f aca="false">O32/366</f>
        <v>263.590163934426</v>
      </c>
    </row>
    <row collapsed="false" customFormat="false" customHeight="false" hidden="false" ht="14.75" outlineLevel="0" r="34">
      <c r="B34" s="66" t="s">
        <v>79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collapsed="false" customFormat="false" customHeight="false" hidden="false" ht="14.75" outlineLevel="0" r="35">
      <c r="B35" s="29" t="s">
        <v>80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collapsed="false" customFormat="false" customHeight="false" hidden="false" ht="14.75" outlineLevel="0" r="36">
      <c r="B36" s="29" t="s">
        <v>73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collapsed="false" customFormat="false" customHeight="false" hidden="false" ht="14.75" outlineLevel="0" r="37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collapsed="false" customFormat="false" customHeight="false" hidden="false" ht="14.75" outlineLevel="0" r="38">
      <c r="B38" s="33" t="s">
        <v>81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</row>
    <row collapsed="false" customFormat="false" customHeight="false" hidden="false" ht="14.75" outlineLevel="0" r="39">
      <c r="B39" s="49" t="s">
        <v>34</v>
      </c>
      <c r="C39" s="68" t="s">
        <v>3</v>
      </c>
      <c r="D39" s="68" t="s">
        <v>4</v>
      </c>
      <c r="E39" s="68" t="s">
        <v>5</v>
      </c>
      <c r="F39" s="68" t="s">
        <v>6</v>
      </c>
      <c r="G39" s="68" t="s">
        <v>7</v>
      </c>
      <c r="H39" s="68" t="s">
        <v>8</v>
      </c>
      <c r="I39" s="68" t="s">
        <v>9</v>
      </c>
      <c r="J39" s="68" t="s">
        <v>10</v>
      </c>
      <c r="K39" s="68" t="s">
        <v>11</v>
      </c>
      <c r="L39" s="68" t="s">
        <v>12</v>
      </c>
      <c r="M39" s="68" t="s">
        <v>13</v>
      </c>
      <c r="N39" s="68" t="s">
        <v>14</v>
      </c>
      <c r="O39" s="68" t="s">
        <v>15</v>
      </c>
      <c r="P39" s="69" t="s">
        <v>16</v>
      </c>
    </row>
    <row collapsed="false" customFormat="false" customHeight="false" hidden="false" ht="14.75" outlineLevel="0" r="40">
      <c r="B40" s="49" t="s">
        <v>42</v>
      </c>
      <c r="C40" s="52" t="n">
        <v>32</v>
      </c>
      <c r="D40" s="52" t="n">
        <v>47</v>
      </c>
      <c r="E40" s="52" t="n">
        <v>37</v>
      </c>
      <c r="F40" s="52" t="n">
        <v>48</v>
      </c>
      <c r="G40" s="52" t="n">
        <v>60</v>
      </c>
      <c r="H40" s="52" t="n">
        <v>85</v>
      </c>
      <c r="I40" s="52" t="n">
        <v>91</v>
      </c>
      <c r="J40" s="52" t="n">
        <v>112</v>
      </c>
      <c r="K40" s="52" t="n">
        <v>102</v>
      </c>
      <c r="L40" s="52" t="n">
        <v>110</v>
      </c>
      <c r="M40" s="52" t="n">
        <v>113</v>
      </c>
      <c r="N40" s="52" t="n">
        <v>86</v>
      </c>
      <c r="O40" s="53" t="n">
        <f aca="false">SUM(C40:N40)</f>
        <v>923</v>
      </c>
      <c r="P40" s="70" t="n">
        <f aca="false">O40/$O$68</f>
        <v>0.00547134803819866</v>
      </c>
    </row>
    <row collapsed="false" customFormat="false" customHeight="false" hidden="false" ht="14.75" outlineLevel="0" r="41">
      <c r="B41" s="49" t="s">
        <v>43</v>
      </c>
      <c r="C41" s="52" t="n">
        <v>175</v>
      </c>
      <c r="D41" s="52" t="n">
        <v>214</v>
      </c>
      <c r="E41" s="52" t="n">
        <v>206</v>
      </c>
      <c r="F41" s="52" t="n">
        <v>204</v>
      </c>
      <c r="G41" s="52" t="n">
        <v>269</v>
      </c>
      <c r="H41" s="52" t="n">
        <v>313</v>
      </c>
      <c r="I41" s="52" t="n">
        <v>385</v>
      </c>
      <c r="J41" s="52" t="n">
        <v>399</v>
      </c>
      <c r="K41" s="52" t="n">
        <v>370</v>
      </c>
      <c r="L41" s="52" t="n">
        <v>375</v>
      </c>
      <c r="M41" s="52" t="n">
        <v>373</v>
      </c>
      <c r="N41" s="52" t="n">
        <v>285</v>
      </c>
      <c r="O41" s="53" t="n">
        <f aca="false">SUM(C41:N41)</f>
        <v>3568</v>
      </c>
      <c r="P41" s="70" t="n">
        <f aca="false">O41/$O$68</f>
        <v>0.0211503464791905</v>
      </c>
    </row>
    <row collapsed="false" customFormat="false" customHeight="false" hidden="false" ht="14.75" outlineLevel="0" r="42">
      <c r="B42" s="49" t="s">
        <v>44</v>
      </c>
      <c r="C42" s="52" t="n">
        <v>286</v>
      </c>
      <c r="D42" s="52" t="n">
        <v>363</v>
      </c>
      <c r="E42" s="52" t="n">
        <v>382</v>
      </c>
      <c r="F42" s="52" t="n">
        <v>364</v>
      </c>
      <c r="G42" s="52" t="n">
        <v>449</v>
      </c>
      <c r="H42" s="52" t="n">
        <v>532</v>
      </c>
      <c r="I42" s="52" t="n">
        <v>652</v>
      </c>
      <c r="J42" s="52" t="n">
        <v>672</v>
      </c>
      <c r="K42" s="52" t="n">
        <v>569</v>
      </c>
      <c r="L42" s="52" t="n">
        <v>679</v>
      </c>
      <c r="M42" s="52" t="n">
        <v>619</v>
      </c>
      <c r="N42" s="52" t="n">
        <v>385</v>
      </c>
      <c r="O42" s="53" t="n">
        <f aca="false">SUM(C42:N42)</f>
        <v>5952</v>
      </c>
      <c r="P42" s="70" t="n">
        <f aca="false">O42/$O$68</f>
        <v>0.0352821923329994</v>
      </c>
    </row>
    <row collapsed="false" customFormat="false" customHeight="false" hidden="false" ht="14.75" outlineLevel="0" r="43">
      <c r="B43" s="49" t="s">
        <v>45</v>
      </c>
      <c r="C43" s="52" t="n">
        <v>17</v>
      </c>
      <c r="D43" s="52" t="n">
        <v>24</v>
      </c>
      <c r="E43" s="52" t="n">
        <v>17</v>
      </c>
      <c r="F43" s="52" t="n">
        <v>27</v>
      </c>
      <c r="G43" s="52" t="n">
        <v>44</v>
      </c>
      <c r="H43" s="52" t="n">
        <v>53</v>
      </c>
      <c r="I43" s="52" t="n">
        <v>34</v>
      </c>
      <c r="J43" s="52" t="n">
        <v>54</v>
      </c>
      <c r="K43" s="52" t="n">
        <v>43</v>
      </c>
      <c r="L43" s="52" t="n">
        <v>58</v>
      </c>
      <c r="M43" s="52" t="n">
        <v>56</v>
      </c>
      <c r="N43" s="52" t="n">
        <v>40</v>
      </c>
      <c r="O43" s="53" t="n">
        <f aca="false">SUM(C43:N43)</f>
        <v>467</v>
      </c>
      <c r="P43" s="70" t="n">
        <f aca="false">O43/$O$68</f>
        <v>0.00276827685139629</v>
      </c>
    </row>
    <row collapsed="false" customFormat="false" customHeight="false" hidden="false" ht="14.75" outlineLevel="0" r="44">
      <c r="B44" s="49" t="s">
        <v>46</v>
      </c>
      <c r="C44" s="52" t="n">
        <v>752</v>
      </c>
      <c r="D44" s="52" t="n">
        <v>1055</v>
      </c>
      <c r="E44" s="52" t="n">
        <v>1253</v>
      </c>
      <c r="F44" s="52" t="n">
        <v>1236</v>
      </c>
      <c r="G44" s="52" t="n">
        <v>1471</v>
      </c>
      <c r="H44" s="52" t="n">
        <v>1740</v>
      </c>
      <c r="I44" s="52" t="n">
        <v>1909</v>
      </c>
      <c r="J44" s="52" t="n">
        <v>1670</v>
      </c>
      <c r="K44" s="52" t="n">
        <v>1599</v>
      </c>
      <c r="L44" s="52" t="n">
        <v>1985</v>
      </c>
      <c r="M44" s="52" t="n">
        <v>1686</v>
      </c>
      <c r="N44" s="52" t="n">
        <v>1418</v>
      </c>
      <c r="O44" s="53" t="n">
        <f aca="false">SUM(C44:N44)</f>
        <v>17774</v>
      </c>
      <c r="P44" s="70" t="n">
        <f aca="false">O44/$O$68</f>
        <v>0.105360498408389</v>
      </c>
    </row>
    <row collapsed="false" customFormat="false" customHeight="false" hidden="false" ht="14.75" outlineLevel="0" r="45">
      <c r="B45" s="49" t="s">
        <v>47</v>
      </c>
      <c r="C45" s="52" t="n">
        <v>392</v>
      </c>
      <c r="D45" s="52" t="n">
        <v>405</v>
      </c>
      <c r="E45" s="52" t="n">
        <v>598</v>
      </c>
      <c r="F45" s="52" t="n">
        <v>508</v>
      </c>
      <c r="G45" s="52" t="n">
        <v>717</v>
      </c>
      <c r="H45" s="52" t="n">
        <v>856</v>
      </c>
      <c r="I45" s="52" t="n">
        <v>987</v>
      </c>
      <c r="J45" s="52" t="n">
        <v>881</v>
      </c>
      <c r="K45" s="52" t="n">
        <v>931</v>
      </c>
      <c r="L45" s="52" t="n">
        <v>908</v>
      </c>
      <c r="M45" s="52" t="n">
        <v>824</v>
      </c>
      <c r="N45" s="52" t="n">
        <v>667</v>
      </c>
      <c r="O45" s="53" t="n">
        <f aca="false">SUM(C45:N45)</f>
        <v>8674</v>
      </c>
      <c r="P45" s="70" t="n">
        <f aca="false">O45/$O$68</f>
        <v>0.0514176304261487</v>
      </c>
    </row>
    <row collapsed="false" customFormat="false" customHeight="false" hidden="false" ht="14.75" outlineLevel="0" r="46">
      <c r="B46" s="49" t="s">
        <v>48</v>
      </c>
      <c r="C46" s="52" t="n">
        <v>232</v>
      </c>
      <c r="D46" s="52" t="n">
        <v>341</v>
      </c>
      <c r="E46" s="52" t="n">
        <v>359</v>
      </c>
      <c r="F46" s="52" t="n">
        <v>319</v>
      </c>
      <c r="G46" s="52" t="n">
        <v>387</v>
      </c>
      <c r="H46" s="52" t="n">
        <v>504</v>
      </c>
      <c r="I46" s="52" t="n">
        <v>489</v>
      </c>
      <c r="J46" s="52" t="n">
        <v>522</v>
      </c>
      <c r="K46" s="52" t="n">
        <v>549</v>
      </c>
      <c r="L46" s="52" t="n">
        <v>590</v>
      </c>
      <c r="M46" s="52" t="n">
        <v>429</v>
      </c>
      <c r="N46" s="52" t="n">
        <v>413</v>
      </c>
      <c r="O46" s="53" t="n">
        <f aca="false">SUM(C46:N46)</f>
        <v>5134</v>
      </c>
      <c r="P46" s="70" t="n">
        <f aca="false">O46/$O$68</f>
        <v>0.0304332620022881</v>
      </c>
    </row>
    <row collapsed="false" customFormat="false" customHeight="false" hidden="false" ht="14.75" outlineLevel="0" r="47">
      <c r="B47" s="49" t="s">
        <v>49</v>
      </c>
      <c r="C47" s="52" t="n">
        <v>187</v>
      </c>
      <c r="D47" s="52" t="n">
        <v>179</v>
      </c>
      <c r="E47" s="52" t="n">
        <v>250</v>
      </c>
      <c r="F47" s="52" t="n">
        <v>200</v>
      </c>
      <c r="G47" s="52" t="n">
        <v>210</v>
      </c>
      <c r="H47" s="52" t="n">
        <v>322</v>
      </c>
      <c r="I47" s="52" t="n">
        <v>279</v>
      </c>
      <c r="J47" s="52" t="n">
        <v>307</v>
      </c>
      <c r="K47" s="52" t="n">
        <v>264</v>
      </c>
      <c r="L47" s="52" t="n">
        <v>344</v>
      </c>
      <c r="M47" s="52" t="n">
        <v>241</v>
      </c>
      <c r="N47" s="52" t="n">
        <v>232</v>
      </c>
      <c r="O47" s="53" t="n">
        <f aca="false">SUM(C47:N47)</f>
        <v>3015</v>
      </c>
      <c r="P47" s="70" t="n">
        <f aca="false">O47/$O$68</f>
        <v>0.0178722798864236</v>
      </c>
    </row>
    <row collapsed="false" customFormat="false" customHeight="false" hidden="false" ht="14.75" outlineLevel="0" r="48">
      <c r="B48" s="49" t="s">
        <v>50</v>
      </c>
      <c r="C48" s="52" t="n">
        <v>226</v>
      </c>
      <c r="D48" s="52" t="n">
        <v>304</v>
      </c>
      <c r="E48" s="52" t="n">
        <v>320</v>
      </c>
      <c r="F48" s="52" t="n">
        <v>338</v>
      </c>
      <c r="G48" s="52" t="n">
        <v>362</v>
      </c>
      <c r="H48" s="52" t="n">
        <v>470</v>
      </c>
      <c r="I48" s="52" t="n">
        <v>427</v>
      </c>
      <c r="J48" s="52" t="n">
        <v>492</v>
      </c>
      <c r="K48" s="52" t="n">
        <v>454</v>
      </c>
      <c r="L48" s="52" t="n">
        <v>519</v>
      </c>
      <c r="M48" s="52" t="n">
        <v>461</v>
      </c>
      <c r="N48" s="52" t="n">
        <v>399</v>
      </c>
      <c r="O48" s="53" t="n">
        <f aca="false">SUM(C48:N48)</f>
        <v>4772</v>
      </c>
      <c r="P48" s="70" t="n">
        <f aca="false">O48/$O$68</f>
        <v>0.0282874028583792</v>
      </c>
    </row>
    <row collapsed="false" customFormat="false" customHeight="false" hidden="false" ht="14.75" outlineLevel="0" r="49">
      <c r="B49" s="49" t="s">
        <v>51</v>
      </c>
      <c r="C49" s="52" t="n">
        <v>490</v>
      </c>
      <c r="D49" s="52" t="n">
        <v>449</v>
      </c>
      <c r="E49" s="52" t="n">
        <v>480</v>
      </c>
      <c r="F49" s="52" t="n">
        <v>488</v>
      </c>
      <c r="G49" s="52" t="n">
        <v>720</v>
      </c>
      <c r="H49" s="52" t="n">
        <v>782</v>
      </c>
      <c r="I49" s="52" t="n">
        <v>997</v>
      </c>
      <c r="J49" s="52" t="n">
        <v>872</v>
      </c>
      <c r="K49" s="52" t="n">
        <v>734</v>
      </c>
      <c r="L49" s="52" t="n">
        <v>841</v>
      </c>
      <c r="M49" s="52" t="n">
        <v>753</v>
      </c>
      <c r="N49" s="52" t="n">
        <v>549</v>
      </c>
      <c r="O49" s="53" t="n">
        <f aca="false">SUM(C49:N49)</f>
        <v>8155</v>
      </c>
      <c r="P49" s="70" t="n">
        <f aca="false">O49/$O$68</f>
        <v>0.0483411086148539</v>
      </c>
    </row>
    <row collapsed="false" customFormat="false" customHeight="false" hidden="false" ht="14.75" outlineLevel="0" r="50">
      <c r="B50" s="49" t="s">
        <v>52</v>
      </c>
      <c r="C50" s="52" t="n">
        <v>745</v>
      </c>
      <c r="D50" s="52" t="n">
        <v>742</v>
      </c>
      <c r="E50" s="52" t="n">
        <v>948</v>
      </c>
      <c r="F50" s="52" t="n">
        <v>913</v>
      </c>
      <c r="G50" s="52" t="n">
        <v>940</v>
      </c>
      <c r="H50" s="52" t="n">
        <v>1195</v>
      </c>
      <c r="I50" s="52" t="n">
        <v>1280</v>
      </c>
      <c r="J50" s="52" t="n">
        <v>1259</v>
      </c>
      <c r="K50" s="52" t="n">
        <v>1171</v>
      </c>
      <c r="L50" s="52" t="n">
        <v>1273</v>
      </c>
      <c r="M50" s="52" t="n">
        <v>1187</v>
      </c>
      <c r="N50" s="52" t="n">
        <v>1093</v>
      </c>
      <c r="O50" s="53" t="n">
        <f aca="false">SUM(C50:N50)</f>
        <v>12746</v>
      </c>
      <c r="P50" s="70" t="n">
        <f aca="false">O50/$O$68</f>
        <v>0.0755555819012786</v>
      </c>
    </row>
    <row collapsed="false" customFormat="false" customHeight="false" hidden="false" ht="14.75" outlineLevel="0" r="51">
      <c r="B51" s="49" t="s">
        <v>53</v>
      </c>
      <c r="C51" s="52" t="n">
        <v>173</v>
      </c>
      <c r="D51" s="52" t="n">
        <v>192</v>
      </c>
      <c r="E51" s="52" t="n">
        <v>271</v>
      </c>
      <c r="F51" s="52" t="n">
        <v>233</v>
      </c>
      <c r="G51" s="52" t="n">
        <v>232</v>
      </c>
      <c r="H51" s="52" t="n">
        <v>274</v>
      </c>
      <c r="I51" s="52" t="n">
        <v>271</v>
      </c>
      <c r="J51" s="52" t="n">
        <v>362</v>
      </c>
      <c r="K51" s="52" t="n">
        <v>294</v>
      </c>
      <c r="L51" s="52" t="n">
        <v>400</v>
      </c>
      <c r="M51" s="52" t="n">
        <v>348</v>
      </c>
      <c r="N51" s="52" t="n">
        <v>265</v>
      </c>
      <c r="O51" s="53" t="n">
        <f aca="false">SUM(C51:N51)</f>
        <v>3315</v>
      </c>
      <c r="P51" s="70" t="n">
        <f aca="false">O51/$O$68</f>
        <v>0.0196506161935304</v>
      </c>
    </row>
    <row collapsed="false" customFormat="false" customHeight="false" hidden="false" ht="14.75" outlineLevel="0" r="52">
      <c r="B52" s="49" t="s">
        <v>54</v>
      </c>
      <c r="C52" s="52" t="n">
        <v>153</v>
      </c>
      <c r="D52" s="52" t="n">
        <v>123</v>
      </c>
      <c r="E52" s="52" t="n">
        <v>153</v>
      </c>
      <c r="F52" s="52" t="n">
        <v>135</v>
      </c>
      <c r="G52" s="52" t="n">
        <v>135</v>
      </c>
      <c r="H52" s="52" t="n">
        <v>199</v>
      </c>
      <c r="I52" s="52" t="n">
        <v>210</v>
      </c>
      <c r="J52" s="52" t="n">
        <v>218</v>
      </c>
      <c r="K52" s="52" t="n">
        <v>180</v>
      </c>
      <c r="L52" s="52" t="n">
        <v>242</v>
      </c>
      <c r="M52" s="52" t="n">
        <v>200</v>
      </c>
      <c r="N52" s="52" t="n">
        <v>156</v>
      </c>
      <c r="O52" s="53" t="n">
        <f aca="false">SUM(C52:N52)</f>
        <v>2104</v>
      </c>
      <c r="P52" s="70" t="n">
        <f aca="false">O52/$O$68</f>
        <v>0.0124720653005092</v>
      </c>
    </row>
    <row collapsed="false" customFormat="false" customHeight="false" hidden="false" ht="14.75" outlineLevel="0" r="53">
      <c r="B53" s="49" t="s">
        <v>55</v>
      </c>
      <c r="C53" s="52" t="n">
        <v>292</v>
      </c>
      <c r="D53" s="52" t="n">
        <v>350</v>
      </c>
      <c r="E53" s="52" t="n">
        <v>358</v>
      </c>
      <c r="F53" s="52" t="n">
        <v>342</v>
      </c>
      <c r="G53" s="52" t="n">
        <v>492</v>
      </c>
      <c r="H53" s="52" t="n">
        <v>485</v>
      </c>
      <c r="I53" s="52" t="n">
        <v>564</v>
      </c>
      <c r="J53" s="52" t="n">
        <v>513</v>
      </c>
      <c r="K53" s="52" t="n">
        <v>444</v>
      </c>
      <c r="L53" s="52" t="n">
        <v>644</v>
      </c>
      <c r="M53" s="52" t="n">
        <v>509</v>
      </c>
      <c r="N53" s="52" t="n">
        <v>411</v>
      </c>
      <c r="O53" s="53" t="n">
        <f aca="false">SUM(C53:N53)</f>
        <v>5404</v>
      </c>
      <c r="P53" s="70" t="n">
        <f aca="false">O53/$O$68</f>
        <v>0.0320337646786843</v>
      </c>
    </row>
    <row collapsed="false" customFormat="false" customHeight="false" hidden="false" ht="14.75" outlineLevel="0" r="54">
      <c r="B54" s="49" t="s">
        <v>56</v>
      </c>
      <c r="C54" s="52" t="n">
        <v>226</v>
      </c>
      <c r="D54" s="52" t="n">
        <v>222</v>
      </c>
      <c r="E54" s="52" t="n">
        <v>208</v>
      </c>
      <c r="F54" s="52" t="n">
        <v>258</v>
      </c>
      <c r="G54" s="52" t="n">
        <v>317</v>
      </c>
      <c r="H54" s="52" t="n">
        <v>329</v>
      </c>
      <c r="I54" s="52" t="n">
        <v>338</v>
      </c>
      <c r="J54" s="52" t="n">
        <v>374</v>
      </c>
      <c r="K54" s="52" t="n">
        <v>366</v>
      </c>
      <c r="L54" s="52" t="n">
        <v>460</v>
      </c>
      <c r="M54" s="52" t="n">
        <v>558</v>
      </c>
      <c r="N54" s="52" t="n">
        <v>328</v>
      </c>
      <c r="O54" s="53" t="n">
        <f aca="false">SUM(C54:N54)</f>
        <v>3984</v>
      </c>
      <c r="P54" s="70" t="n">
        <f aca="false">O54/$O$68</f>
        <v>0.0236163061583786</v>
      </c>
    </row>
    <row collapsed="false" customFormat="false" customHeight="false" hidden="false" ht="14.75" outlineLevel="0" r="55">
      <c r="B55" s="49" t="s">
        <v>57</v>
      </c>
      <c r="C55" s="52" t="n">
        <v>418</v>
      </c>
      <c r="D55" s="52" t="n">
        <v>440</v>
      </c>
      <c r="E55" s="52" t="n">
        <v>566</v>
      </c>
      <c r="F55" s="52" t="n">
        <v>568</v>
      </c>
      <c r="G55" s="52" t="n">
        <v>754</v>
      </c>
      <c r="H55" s="52" t="n">
        <v>712</v>
      </c>
      <c r="I55" s="52" t="n">
        <v>853</v>
      </c>
      <c r="J55" s="52" t="n">
        <v>935</v>
      </c>
      <c r="K55" s="52" t="n">
        <v>854</v>
      </c>
      <c r="L55" s="52" t="n">
        <v>986</v>
      </c>
      <c r="M55" s="52" t="n">
        <v>834</v>
      </c>
      <c r="N55" s="52" t="n">
        <v>669</v>
      </c>
      <c r="O55" s="53" t="n">
        <f aca="false">SUM(C55:N55)</f>
        <v>8589</v>
      </c>
      <c r="P55" s="70" t="n">
        <f aca="false">O55/$O$68</f>
        <v>0.0509137684724684</v>
      </c>
    </row>
    <row collapsed="false" customFormat="false" customHeight="false" hidden="false" ht="14.75" outlineLevel="0" r="56">
      <c r="B56" s="49" t="s">
        <v>58</v>
      </c>
      <c r="C56" s="52" t="n">
        <v>193</v>
      </c>
      <c r="D56" s="52" t="n">
        <v>186</v>
      </c>
      <c r="E56" s="52" t="n">
        <v>207</v>
      </c>
      <c r="F56" s="52" t="n">
        <v>198</v>
      </c>
      <c r="G56" s="52" t="n">
        <v>304</v>
      </c>
      <c r="H56" s="52" t="n">
        <v>324</v>
      </c>
      <c r="I56" s="52" t="n">
        <v>432</v>
      </c>
      <c r="J56" s="52" t="n">
        <v>287</v>
      </c>
      <c r="K56" s="52" t="n">
        <v>246</v>
      </c>
      <c r="L56" s="52" t="n">
        <v>303</v>
      </c>
      <c r="M56" s="52" t="n">
        <v>292</v>
      </c>
      <c r="N56" s="52" t="n">
        <v>215</v>
      </c>
      <c r="O56" s="53" t="n">
        <f aca="false">SUM(C56:N56)</f>
        <v>3187</v>
      </c>
      <c r="P56" s="70" t="n">
        <f aca="false">O56/$O$68</f>
        <v>0.0188918593691648</v>
      </c>
    </row>
    <row collapsed="false" customFormat="false" customHeight="false" hidden="false" ht="14.75" outlineLevel="0" r="57">
      <c r="B57" s="49" t="s">
        <v>59</v>
      </c>
      <c r="C57" s="52" t="n">
        <v>409</v>
      </c>
      <c r="D57" s="52" t="n">
        <v>498</v>
      </c>
      <c r="E57" s="52" t="n">
        <v>541</v>
      </c>
      <c r="F57" s="52" t="n">
        <v>420</v>
      </c>
      <c r="G57" s="52" t="n">
        <v>516</v>
      </c>
      <c r="H57" s="52" t="n">
        <v>582</v>
      </c>
      <c r="I57" s="52" t="n">
        <v>597</v>
      </c>
      <c r="J57" s="52" t="n">
        <v>703</v>
      </c>
      <c r="K57" s="52" t="n">
        <v>590</v>
      </c>
      <c r="L57" s="52" t="n">
        <v>777</v>
      </c>
      <c r="M57" s="52" t="n">
        <v>770</v>
      </c>
      <c r="N57" s="52" t="n">
        <v>590</v>
      </c>
      <c r="O57" s="53" t="n">
        <f aca="false">SUM(C57:N57)</f>
        <v>6993</v>
      </c>
      <c r="P57" s="70" t="n">
        <f aca="false">O57/$O$68</f>
        <v>0.0414530193186601</v>
      </c>
    </row>
    <row collapsed="false" customFormat="false" customHeight="false" hidden="false" ht="14.75" outlineLevel="0" r="58">
      <c r="B58" s="49" t="s">
        <v>60</v>
      </c>
      <c r="C58" s="52" t="n">
        <v>1259</v>
      </c>
      <c r="D58" s="52" t="n">
        <v>1295</v>
      </c>
      <c r="E58" s="52" t="n">
        <v>1732</v>
      </c>
      <c r="F58" s="52" t="n">
        <v>1413</v>
      </c>
      <c r="G58" s="52" t="n">
        <v>1606</v>
      </c>
      <c r="H58" s="52" t="n">
        <v>2140</v>
      </c>
      <c r="I58" s="52" t="n">
        <v>1904</v>
      </c>
      <c r="J58" s="52" t="n">
        <v>2099</v>
      </c>
      <c r="K58" s="52" t="n">
        <v>1764</v>
      </c>
      <c r="L58" s="52" t="n">
        <v>1941</v>
      </c>
      <c r="M58" s="52" t="n">
        <v>1712</v>
      </c>
      <c r="N58" s="52" t="n">
        <v>1578</v>
      </c>
      <c r="O58" s="53" t="n">
        <f aca="false">SUM(C58:N58)</f>
        <v>20443</v>
      </c>
      <c r="P58" s="70" t="n">
        <f aca="false">O58/$O$68</f>
        <v>0.121181763753949</v>
      </c>
    </row>
    <row collapsed="false" customFormat="false" customHeight="false" hidden="false" ht="14.75" outlineLevel="0" r="59">
      <c r="B59" s="49" t="s">
        <v>61</v>
      </c>
      <c r="C59" s="52" t="n">
        <v>326</v>
      </c>
      <c r="D59" s="52" t="n">
        <v>356</v>
      </c>
      <c r="E59" s="52" t="n">
        <v>445</v>
      </c>
      <c r="F59" s="52" t="n">
        <v>429</v>
      </c>
      <c r="G59" s="52" t="n">
        <v>544</v>
      </c>
      <c r="H59" s="52" t="n">
        <v>591</v>
      </c>
      <c r="I59" s="52" t="n">
        <v>560</v>
      </c>
      <c r="J59" s="52" t="n">
        <v>632</v>
      </c>
      <c r="K59" s="52" t="n">
        <v>508</v>
      </c>
      <c r="L59" s="52" t="n">
        <v>577</v>
      </c>
      <c r="M59" s="52" t="n">
        <v>590</v>
      </c>
      <c r="N59" s="52" t="n">
        <v>378</v>
      </c>
      <c r="O59" s="53" t="n">
        <f aca="false">SUM(C59:N59)</f>
        <v>5936</v>
      </c>
      <c r="P59" s="70" t="n">
        <f aca="false">O59/$O$68</f>
        <v>0.0351873477299537</v>
      </c>
    </row>
    <row collapsed="false" customFormat="false" customHeight="false" hidden="false" ht="14.75" outlineLevel="0" r="60">
      <c r="B60" s="49" t="s">
        <v>62</v>
      </c>
      <c r="C60" s="52" t="n">
        <v>88</v>
      </c>
      <c r="D60" s="52" t="n">
        <v>93</v>
      </c>
      <c r="E60" s="52" t="n">
        <v>130</v>
      </c>
      <c r="F60" s="52" t="n">
        <v>119</v>
      </c>
      <c r="G60" s="52" t="n">
        <v>147</v>
      </c>
      <c r="H60" s="52" t="n">
        <v>171</v>
      </c>
      <c r="I60" s="52" t="n">
        <v>190</v>
      </c>
      <c r="J60" s="52" t="n">
        <v>201</v>
      </c>
      <c r="K60" s="52" t="n">
        <v>181</v>
      </c>
      <c r="L60" s="52" t="n">
        <v>207</v>
      </c>
      <c r="M60" s="52" t="n">
        <v>203</v>
      </c>
      <c r="N60" s="52" t="n">
        <v>147</v>
      </c>
      <c r="O60" s="53" t="n">
        <f aca="false">SUM(C60:N60)</f>
        <v>1877</v>
      </c>
      <c r="P60" s="70" t="n">
        <f aca="false">O60/$O$68</f>
        <v>0.0111264574947984</v>
      </c>
    </row>
    <row collapsed="false" customFormat="false" customHeight="false" hidden="false" ht="14.75" outlineLevel="0" r="61">
      <c r="B61" s="49" t="s">
        <v>63</v>
      </c>
      <c r="C61" s="52" t="n">
        <v>9</v>
      </c>
      <c r="D61" s="52" t="n">
        <v>4</v>
      </c>
      <c r="E61" s="52" t="n">
        <v>11</v>
      </c>
      <c r="F61" s="52" t="n">
        <v>15</v>
      </c>
      <c r="G61" s="52" t="n">
        <v>17</v>
      </c>
      <c r="H61" s="52" t="n">
        <v>31</v>
      </c>
      <c r="I61" s="52" t="n">
        <v>21</v>
      </c>
      <c r="J61" s="52" t="n">
        <v>21</v>
      </c>
      <c r="K61" s="52" t="n">
        <v>20</v>
      </c>
      <c r="L61" s="52" t="n">
        <v>24</v>
      </c>
      <c r="M61" s="52" t="n">
        <v>18</v>
      </c>
      <c r="N61" s="52" t="n">
        <v>20</v>
      </c>
      <c r="O61" s="53" t="n">
        <f aca="false">SUM(C61:N61)</f>
        <v>211</v>
      </c>
      <c r="P61" s="70" t="n">
        <f aca="false">O61/$O$68</f>
        <v>0.00125076320266513</v>
      </c>
    </row>
    <row collapsed="false" customFormat="false" customHeight="false" hidden="false" ht="14.75" outlineLevel="0" r="62">
      <c r="B62" s="49" t="s">
        <v>64</v>
      </c>
      <c r="C62" s="52" t="n">
        <v>446</v>
      </c>
      <c r="D62" s="52" t="n">
        <v>498</v>
      </c>
      <c r="E62" s="52" t="n">
        <v>524</v>
      </c>
      <c r="F62" s="52" t="n">
        <v>504</v>
      </c>
      <c r="G62" s="52" t="n">
        <v>684</v>
      </c>
      <c r="H62" s="52" t="n">
        <v>658</v>
      </c>
      <c r="I62" s="52" t="n">
        <v>645</v>
      </c>
      <c r="J62" s="52" t="n">
        <v>833</v>
      </c>
      <c r="K62" s="52" t="n">
        <v>626</v>
      </c>
      <c r="L62" s="52" t="n">
        <v>841</v>
      </c>
      <c r="M62" s="52" t="n">
        <v>838</v>
      </c>
      <c r="N62" s="52" t="n">
        <v>669</v>
      </c>
      <c r="O62" s="53" t="n">
        <f aca="false">SUM(C62:N62)</f>
        <v>7766</v>
      </c>
      <c r="P62" s="70" t="n">
        <f aca="false">O62/$O$68</f>
        <v>0.0460351992033053</v>
      </c>
    </row>
    <row collapsed="false" customFormat="false" customHeight="false" hidden="false" ht="14.75" outlineLevel="0" r="63">
      <c r="B63" s="49" t="s">
        <v>65</v>
      </c>
      <c r="C63" s="52" t="n">
        <v>200</v>
      </c>
      <c r="D63" s="52" t="n">
        <v>298</v>
      </c>
      <c r="E63" s="52" t="n">
        <v>327</v>
      </c>
      <c r="F63" s="52" t="n">
        <v>265</v>
      </c>
      <c r="G63" s="52" t="n">
        <v>249</v>
      </c>
      <c r="H63" s="52" t="n">
        <v>363</v>
      </c>
      <c r="I63" s="52" t="n">
        <v>356</v>
      </c>
      <c r="J63" s="52" t="n">
        <v>440</v>
      </c>
      <c r="K63" s="52" t="n">
        <v>409</v>
      </c>
      <c r="L63" s="52" t="n">
        <v>447</v>
      </c>
      <c r="M63" s="52" t="n">
        <v>490</v>
      </c>
      <c r="N63" s="52" t="n">
        <v>389</v>
      </c>
      <c r="O63" s="53" t="n">
        <f aca="false">SUM(C63:N63)</f>
        <v>4233</v>
      </c>
      <c r="P63" s="70" t="n">
        <f aca="false">O63/$O$68</f>
        <v>0.0250923252932773</v>
      </c>
    </row>
    <row collapsed="false" customFormat="false" customHeight="false" hidden="false" ht="14.75" outlineLevel="0" r="64">
      <c r="B64" s="49" t="s">
        <v>66</v>
      </c>
      <c r="C64" s="52" t="n">
        <v>109</v>
      </c>
      <c r="D64" s="52" t="n">
        <v>94</v>
      </c>
      <c r="E64" s="52" t="n">
        <v>107</v>
      </c>
      <c r="F64" s="52" t="n">
        <v>103</v>
      </c>
      <c r="G64" s="52" t="n">
        <v>123</v>
      </c>
      <c r="H64" s="52" t="n">
        <v>155</v>
      </c>
      <c r="I64" s="52" t="n">
        <v>148</v>
      </c>
      <c r="J64" s="52" t="n">
        <v>165</v>
      </c>
      <c r="K64" s="52" t="n">
        <v>154</v>
      </c>
      <c r="L64" s="52" t="n">
        <v>168</v>
      </c>
      <c r="M64" s="52" t="n">
        <v>189</v>
      </c>
      <c r="N64" s="52" t="n">
        <v>138</v>
      </c>
      <c r="O64" s="53" t="n">
        <f aca="false">SUM(C64:N64)</f>
        <v>1653</v>
      </c>
      <c r="P64" s="70" t="n">
        <f aca="false">O64/$O$68</f>
        <v>0.0097986330521586</v>
      </c>
    </row>
    <row collapsed="false" customFormat="false" customHeight="false" hidden="false" ht="14.75" outlineLevel="0" r="65">
      <c r="B65" s="49" t="s">
        <v>67</v>
      </c>
      <c r="C65" s="52" t="n">
        <v>1302</v>
      </c>
      <c r="D65" s="52" t="n">
        <v>1455</v>
      </c>
      <c r="E65" s="52" t="n">
        <v>1846</v>
      </c>
      <c r="F65" s="52" t="n">
        <v>1278</v>
      </c>
      <c r="G65" s="52" t="n">
        <v>1463</v>
      </c>
      <c r="H65" s="52" t="n">
        <v>1610</v>
      </c>
      <c r="I65" s="52" t="n">
        <v>1696</v>
      </c>
      <c r="J65" s="52" t="n">
        <v>2243</v>
      </c>
      <c r="K65" s="52" t="n">
        <v>1958</v>
      </c>
      <c r="L65" s="52" t="n">
        <v>2227</v>
      </c>
      <c r="M65" s="52" t="n">
        <v>2035</v>
      </c>
      <c r="N65" s="52" t="n">
        <v>1793</v>
      </c>
      <c r="O65" s="53" t="n">
        <f aca="false">SUM(C65:N65)</f>
        <v>20906</v>
      </c>
      <c r="P65" s="70" t="n">
        <f aca="false">O65/$O$68</f>
        <v>0.123926329454584</v>
      </c>
    </row>
    <row collapsed="false" customFormat="false" customHeight="false" hidden="false" ht="14.75" outlineLevel="0" r="66">
      <c r="B66" s="49" t="s">
        <v>68</v>
      </c>
      <c r="C66" s="52" t="n">
        <v>47</v>
      </c>
      <c r="D66" s="52" t="n">
        <v>33</v>
      </c>
      <c r="E66" s="52" t="n">
        <v>50</v>
      </c>
      <c r="F66" s="72" t="n">
        <v>64</v>
      </c>
      <c r="G66" s="72" t="n">
        <v>54</v>
      </c>
      <c r="H66" s="72" t="n">
        <v>87</v>
      </c>
      <c r="I66" s="72" t="n">
        <v>61</v>
      </c>
      <c r="J66" s="72" t="n">
        <v>74</v>
      </c>
      <c r="K66" s="72" t="n">
        <v>81</v>
      </c>
      <c r="L66" s="72" t="n">
        <v>99</v>
      </c>
      <c r="M66" s="72" t="n">
        <v>90</v>
      </c>
      <c r="N66" s="72" t="n">
        <v>65</v>
      </c>
      <c r="O66" s="53" t="n">
        <f aca="false">SUM(C66:N66)</f>
        <v>805</v>
      </c>
      <c r="P66" s="70" t="n">
        <f aca="false">O66/$O$68</f>
        <v>0.00477186909073665</v>
      </c>
    </row>
    <row collapsed="false" customFormat="true" customHeight="false" hidden="false" ht="14.75" outlineLevel="0" r="67" s="71">
      <c r="B67" s="49" t="s">
        <v>69</v>
      </c>
      <c r="C67" s="72"/>
      <c r="D67" s="72"/>
      <c r="E67" s="72"/>
      <c r="F67" s="72" t="n">
        <v>7</v>
      </c>
      <c r="G67" s="72" t="n">
        <v>10</v>
      </c>
      <c r="H67" s="72" t="n">
        <v>6</v>
      </c>
      <c r="I67" s="72" t="n">
        <v>7</v>
      </c>
      <c r="J67" s="72" t="n">
        <v>9</v>
      </c>
      <c r="K67" s="72" t="n">
        <v>11</v>
      </c>
      <c r="L67" s="72" t="n">
        <v>25</v>
      </c>
      <c r="M67" s="72" t="n">
        <v>15</v>
      </c>
      <c r="N67" s="72" t="n">
        <v>21</v>
      </c>
      <c r="O67" s="53" t="n">
        <f aca="false">SUM(C67:N67)</f>
        <v>111</v>
      </c>
      <c r="P67" s="70" t="n">
        <f aca="false">O67/$O$68</f>
        <v>0.000657984433629525</v>
      </c>
    </row>
    <row collapsed="false" customFormat="false" customHeight="false" hidden="false" ht="14.75" outlineLevel="0" r="68">
      <c r="B68" s="55" t="s">
        <v>70</v>
      </c>
      <c r="C68" s="56" t="n">
        <f aca="false">SUM(C40:C67)</f>
        <v>9184</v>
      </c>
      <c r="D68" s="56" t="n">
        <f aca="false">SUM(D40:D67)</f>
        <v>10260</v>
      </c>
      <c r="E68" s="56" t="n">
        <f aca="false">SUM(E40:E67)</f>
        <v>12326</v>
      </c>
      <c r="F68" s="56" t="n">
        <f aca="false">SUM(F40:F67)</f>
        <v>10996</v>
      </c>
      <c r="G68" s="56" t="n">
        <f aca="false">SUM(G40:G67)</f>
        <v>13276</v>
      </c>
      <c r="H68" s="56" t="n">
        <f aca="false">SUM(H40:H67)</f>
        <v>15569</v>
      </c>
      <c r="I68" s="56" t="n">
        <f aca="false">SUM(I40:I67)</f>
        <v>16383</v>
      </c>
      <c r="J68" s="56" t="n">
        <f aca="false">SUM(J40:J67)</f>
        <v>17349</v>
      </c>
      <c r="K68" s="56" t="n">
        <f aca="false">SUM(K40:K67)</f>
        <v>15472</v>
      </c>
      <c r="L68" s="56" t="n">
        <f aca="false">SUM(L40:L67)</f>
        <v>18050</v>
      </c>
      <c r="M68" s="56" t="n">
        <f aca="false">SUM(M40:M67)</f>
        <v>16433</v>
      </c>
      <c r="N68" s="56" t="n">
        <f aca="false">SUM(N40:N67)</f>
        <v>13399</v>
      </c>
      <c r="O68" s="56" t="n">
        <f aca="false">SUM(O40:O67)</f>
        <v>168697</v>
      </c>
      <c r="P68" s="73" t="n">
        <f aca="false">O68/$O$68</f>
        <v>1</v>
      </c>
    </row>
    <row collapsed="false" customFormat="false" customHeight="false" hidden="false" ht="28.35" outlineLevel="0" r="69">
      <c r="B69" s="77" t="s">
        <v>17</v>
      </c>
      <c r="C69" s="78" t="n">
        <f aca="false">C68/30</f>
        <v>306.133333333333</v>
      </c>
      <c r="D69" s="78" t="n">
        <f aca="false">D68/30</f>
        <v>342</v>
      </c>
      <c r="E69" s="78" t="n">
        <f aca="false">E68/30</f>
        <v>410.866666666667</v>
      </c>
      <c r="F69" s="78" t="n">
        <f aca="false">F68/30</f>
        <v>366.533333333333</v>
      </c>
      <c r="G69" s="78" t="n">
        <f aca="false">G68/30</f>
        <v>442.533333333333</v>
      </c>
      <c r="H69" s="78" t="n">
        <f aca="false">H68/30</f>
        <v>518.966666666667</v>
      </c>
      <c r="I69" s="78" t="n">
        <f aca="false">I68/30</f>
        <v>546.1</v>
      </c>
      <c r="J69" s="78" t="n">
        <f aca="false">J68/30</f>
        <v>578.3</v>
      </c>
      <c r="K69" s="78" t="n">
        <f aca="false">K68/30</f>
        <v>515.733333333333</v>
      </c>
      <c r="L69" s="78" t="n">
        <f aca="false">L68/30</f>
        <v>601.666666666667</v>
      </c>
      <c r="M69" s="78" t="n">
        <f aca="false">M68/30</f>
        <v>547.766666666667</v>
      </c>
      <c r="N69" s="78" t="n">
        <f aca="false">N68/30</f>
        <v>446.633333333333</v>
      </c>
      <c r="O69" s="79" t="n">
        <f aca="false">O68/366</f>
        <v>460.920765027322</v>
      </c>
    </row>
    <row collapsed="false" customFormat="false" customHeight="false" hidden="false" ht="14.75" outlineLevel="0" r="70">
      <c r="B70" s="66" t="s">
        <v>79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collapsed="false" customFormat="false" customHeight="false" hidden="false" ht="14.75" outlineLevel="0" r="71">
      <c r="B71" s="29" t="s">
        <v>80</v>
      </c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collapsed="false" customFormat="false" customHeight="false" hidden="false" ht="14.75" outlineLevel="0" r="73">
      <c r="B73" s="33" t="s">
        <v>82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collapsed="false" customFormat="false" customHeight="false" hidden="false" ht="14.75" outlineLevel="0" r="74">
      <c r="B74" s="49" t="s">
        <v>34</v>
      </c>
      <c r="C74" s="68" t="s">
        <v>3</v>
      </c>
      <c r="D74" s="68" t="s">
        <v>4</v>
      </c>
      <c r="E74" s="68" t="s">
        <v>5</v>
      </c>
      <c r="F74" s="68" t="s">
        <v>6</v>
      </c>
      <c r="G74" s="68" t="s">
        <v>7</v>
      </c>
      <c r="H74" s="68" t="s">
        <v>8</v>
      </c>
      <c r="I74" s="68" t="s">
        <v>9</v>
      </c>
      <c r="J74" s="68" t="s">
        <v>10</v>
      </c>
      <c r="K74" s="68" t="s">
        <v>11</v>
      </c>
      <c r="L74" s="68" t="s">
        <v>12</v>
      </c>
      <c r="M74" s="68" t="s">
        <v>13</v>
      </c>
      <c r="N74" s="68" t="s">
        <v>14</v>
      </c>
      <c r="O74" s="68" t="s">
        <v>15</v>
      </c>
      <c r="P74" s="69" t="s">
        <v>16</v>
      </c>
    </row>
    <row collapsed="false" customFormat="false" customHeight="false" hidden="false" ht="14.75" outlineLevel="0" r="75">
      <c r="B75" s="49" t="s">
        <v>42</v>
      </c>
      <c r="C75" s="52" t="n">
        <v>74</v>
      </c>
      <c r="D75" s="52" t="n">
        <v>86</v>
      </c>
      <c r="E75" s="52" t="n">
        <v>91</v>
      </c>
      <c r="F75" s="52" t="n">
        <v>94</v>
      </c>
      <c r="G75" s="52" t="n">
        <v>78</v>
      </c>
      <c r="H75" s="52" t="n">
        <v>70</v>
      </c>
      <c r="I75" s="52" t="n">
        <v>74</v>
      </c>
      <c r="J75" s="52" t="n">
        <v>72</v>
      </c>
      <c r="K75" s="52" t="n">
        <v>44</v>
      </c>
      <c r="L75" s="52" t="n">
        <v>70</v>
      </c>
      <c r="M75" s="52" t="n">
        <v>49</v>
      </c>
      <c r="N75" s="52" t="n">
        <v>60</v>
      </c>
      <c r="O75" s="53" t="n">
        <f aca="false">SUM(C75:N75)</f>
        <v>862</v>
      </c>
      <c r="P75" s="70" t="n">
        <f aca="false">O75/$O$103</f>
        <v>0.00471347331583552</v>
      </c>
    </row>
    <row collapsed="false" customFormat="false" customHeight="false" hidden="false" ht="14.75" outlineLevel="0" r="76">
      <c r="B76" s="49" t="s">
        <v>43</v>
      </c>
      <c r="C76" s="52" t="n">
        <v>288</v>
      </c>
      <c r="D76" s="52" t="n">
        <v>315</v>
      </c>
      <c r="E76" s="52" t="n">
        <v>369</v>
      </c>
      <c r="F76" s="52" t="n">
        <v>271</v>
      </c>
      <c r="G76" s="52" t="n">
        <v>300</v>
      </c>
      <c r="H76" s="52" t="n">
        <v>237</v>
      </c>
      <c r="I76" s="52" t="n">
        <v>192</v>
      </c>
      <c r="J76" s="52" t="n">
        <v>286</v>
      </c>
      <c r="K76" s="52" t="n">
        <v>190</v>
      </c>
      <c r="L76" s="52" t="n">
        <v>210</v>
      </c>
      <c r="M76" s="52" t="n">
        <v>256</v>
      </c>
      <c r="N76" s="52" t="n">
        <v>210</v>
      </c>
      <c r="O76" s="53" t="n">
        <f aca="false">SUM(C76:N76)</f>
        <v>3124</v>
      </c>
      <c r="P76" s="70" t="n">
        <f aca="false">O76/$O$103</f>
        <v>0.017082239720035</v>
      </c>
    </row>
    <row collapsed="false" customFormat="false" customHeight="false" hidden="false" ht="14.75" outlineLevel="0" r="77">
      <c r="B77" s="49" t="s">
        <v>44</v>
      </c>
      <c r="C77" s="52" t="n">
        <v>489</v>
      </c>
      <c r="D77" s="52" t="n">
        <v>465</v>
      </c>
      <c r="E77" s="52" t="n">
        <v>457</v>
      </c>
      <c r="F77" s="52" t="n">
        <v>526</v>
      </c>
      <c r="G77" s="52" t="n">
        <v>478</v>
      </c>
      <c r="H77" s="52" t="n">
        <v>426</v>
      </c>
      <c r="I77" s="52" t="n">
        <v>421</v>
      </c>
      <c r="J77" s="52" t="n">
        <v>401</v>
      </c>
      <c r="K77" s="52" t="n">
        <v>337</v>
      </c>
      <c r="L77" s="52" t="n">
        <v>335</v>
      </c>
      <c r="M77" s="52" t="n">
        <v>312</v>
      </c>
      <c r="N77" s="52" t="n">
        <v>348</v>
      </c>
      <c r="O77" s="53" t="n">
        <f aca="false">SUM(C77:N77)</f>
        <v>4995</v>
      </c>
      <c r="P77" s="70" t="n">
        <f aca="false">O77/$O$103</f>
        <v>0.0273129921259842</v>
      </c>
    </row>
    <row collapsed="false" customFormat="false" customHeight="false" hidden="false" ht="14.75" outlineLevel="0" r="78">
      <c r="B78" s="49" t="s">
        <v>45</v>
      </c>
      <c r="C78" s="52" t="n">
        <v>40</v>
      </c>
      <c r="D78" s="52" t="n">
        <v>40</v>
      </c>
      <c r="E78" s="52" t="n">
        <v>58</v>
      </c>
      <c r="F78" s="52" t="n">
        <v>56</v>
      </c>
      <c r="G78" s="52" t="n">
        <v>52</v>
      </c>
      <c r="H78" s="52" t="n">
        <v>54</v>
      </c>
      <c r="I78" s="52" t="n">
        <v>31</v>
      </c>
      <c r="J78" s="52" t="n">
        <v>32</v>
      </c>
      <c r="K78" s="52" t="n">
        <v>35</v>
      </c>
      <c r="L78" s="52" t="n">
        <v>28</v>
      </c>
      <c r="M78" s="52" t="n">
        <v>20</v>
      </c>
      <c r="N78" s="52" t="n">
        <v>27</v>
      </c>
      <c r="O78" s="53" t="n">
        <f aca="false">SUM(C78:N78)</f>
        <v>473</v>
      </c>
      <c r="P78" s="70" t="n">
        <f aca="false">O78/$O$103</f>
        <v>0.00258639545056868</v>
      </c>
    </row>
    <row collapsed="false" customFormat="false" customHeight="false" hidden="false" ht="14.75" outlineLevel="0" r="79">
      <c r="B79" s="49" t="s">
        <v>46</v>
      </c>
      <c r="C79" s="52" t="n">
        <v>1554</v>
      </c>
      <c r="D79" s="52" t="n">
        <v>1523</v>
      </c>
      <c r="E79" s="52" t="n">
        <v>1693</v>
      </c>
      <c r="F79" s="52" t="n">
        <v>1412</v>
      </c>
      <c r="G79" s="52" t="n">
        <v>1427</v>
      </c>
      <c r="H79" s="52" t="n">
        <v>1088</v>
      </c>
      <c r="I79" s="52" t="n">
        <v>1012</v>
      </c>
      <c r="J79" s="52" t="n">
        <v>1192</v>
      </c>
      <c r="K79" s="52" t="n">
        <v>1070</v>
      </c>
      <c r="L79" s="52" t="n">
        <v>1020</v>
      </c>
      <c r="M79" s="52" t="n">
        <v>1040</v>
      </c>
      <c r="N79" s="52" t="n">
        <v>1061</v>
      </c>
      <c r="O79" s="53" t="n">
        <f aca="false">SUM(C79:N79)</f>
        <v>15092</v>
      </c>
      <c r="P79" s="70" t="n">
        <f aca="false">O79/$O$103</f>
        <v>0.0825240594925634</v>
      </c>
    </row>
    <row collapsed="false" customFormat="false" customHeight="false" hidden="false" ht="14.75" outlineLevel="0" r="80">
      <c r="B80" s="49" t="s">
        <v>47</v>
      </c>
      <c r="C80" s="52" t="n">
        <v>846</v>
      </c>
      <c r="D80" s="52" t="n">
        <v>730</v>
      </c>
      <c r="E80" s="52" t="n">
        <v>856</v>
      </c>
      <c r="F80" s="52" t="n">
        <v>754</v>
      </c>
      <c r="G80" s="52" t="n">
        <v>713</v>
      </c>
      <c r="H80" s="52" t="n">
        <v>651</v>
      </c>
      <c r="I80" s="52" t="n">
        <v>622</v>
      </c>
      <c r="J80" s="52" t="n">
        <v>790</v>
      </c>
      <c r="K80" s="52" t="n">
        <v>649</v>
      </c>
      <c r="L80" s="52" t="n">
        <v>695</v>
      </c>
      <c r="M80" s="52" t="n">
        <v>687</v>
      </c>
      <c r="N80" s="52" t="n">
        <v>608</v>
      </c>
      <c r="O80" s="53" t="n">
        <f aca="false">SUM(C80:N80)</f>
        <v>8601</v>
      </c>
      <c r="P80" s="70" t="n">
        <f aca="false">O80/$O$103</f>
        <v>0.0470308398950131</v>
      </c>
    </row>
    <row collapsed="false" customFormat="false" customHeight="false" hidden="false" ht="14.75" outlineLevel="0" r="81">
      <c r="B81" s="49" t="s">
        <v>48</v>
      </c>
      <c r="C81" s="52" t="n">
        <v>400</v>
      </c>
      <c r="D81" s="52" t="n">
        <v>454</v>
      </c>
      <c r="E81" s="52" t="n">
        <v>542</v>
      </c>
      <c r="F81" s="52" t="n">
        <v>548</v>
      </c>
      <c r="G81" s="52" t="n">
        <v>468</v>
      </c>
      <c r="H81" s="52" t="n">
        <v>421</v>
      </c>
      <c r="I81" s="52" t="n">
        <v>376</v>
      </c>
      <c r="J81" s="52" t="n">
        <v>419</v>
      </c>
      <c r="K81" s="52" t="n">
        <v>341</v>
      </c>
      <c r="L81" s="52" t="n">
        <v>384</v>
      </c>
      <c r="M81" s="52" t="n">
        <v>383</v>
      </c>
      <c r="N81" s="52" t="n">
        <v>309</v>
      </c>
      <c r="O81" s="53" t="n">
        <f aca="false">SUM(C81:N81)</f>
        <v>5045</v>
      </c>
      <c r="P81" s="70" t="n">
        <f aca="false">O81/$O$103</f>
        <v>0.0275863954505687</v>
      </c>
    </row>
    <row collapsed="false" customFormat="false" customHeight="false" hidden="false" ht="14.75" outlineLevel="0" r="82">
      <c r="B82" s="49" t="s">
        <v>49</v>
      </c>
      <c r="C82" s="52" t="n">
        <v>325</v>
      </c>
      <c r="D82" s="52" t="n">
        <v>315</v>
      </c>
      <c r="E82" s="52" t="n">
        <v>334</v>
      </c>
      <c r="F82" s="52" t="n">
        <v>307</v>
      </c>
      <c r="G82" s="52" t="n">
        <v>289</v>
      </c>
      <c r="H82" s="52" t="n">
        <v>276</v>
      </c>
      <c r="I82" s="52" t="n">
        <v>237</v>
      </c>
      <c r="J82" s="52" t="n">
        <v>283</v>
      </c>
      <c r="K82" s="52" t="n">
        <v>240</v>
      </c>
      <c r="L82" s="52" t="n">
        <v>260</v>
      </c>
      <c r="M82" s="52" t="n">
        <v>283</v>
      </c>
      <c r="N82" s="52" t="n">
        <v>231</v>
      </c>
      <c r="O82" s="53" t="n">
        <f aca="false">SUM(C82:N82)</f>
        <v>3380</v>
      </c>
      <c r="P82" s="70" t="n">
        <f aca="false">O82/$O$103</f>
        <v>0.0184820647419073</v>
      </c>
    </row>
    <row collapsed="false" customFormat="false" customHeight="false" hidden="false" ht="14.75" outlineLevel="0" r="83">
      <c r="B83" s="49" t="s">
        <v>50</v>
      </c>
      <c r="C83" s="52" t="n">
        <v>494</v>
      </c>
      <c r="D83" s="52" t="n">
        <v>549</v>
      </c>
      <c r="E83" s="52" t="n">
        <v>621</v>
      </c>
      <c r="F83" s="52" t="n">
        <v>552</v>
      </c>
      <c r="G83" s="52" t="n">
        <v>531</v>
      </c>
      <c r="H83" s="52" t="n">
        <v>476</v>
      </c>
      <c r="I83" s="52" t="n">
        <v>444</v>
      </c>
      <c r="J83" s="52" t="n">
        <v>435</v>
      </c>
      <c r="K83" s="52" t="n">
        <v>348</v>
      </c>
      <c r="L83" s="52" t="n">
        <v>387</v>
      </c>
      <c r="M83" s="52" t="n">
        <v>427</v>
      </c>
      <c r="N83" s="52" t="n">
        <v>385</v>
      </c>
      <c r="O83" s="53" t="n">
        <f aca="false">SUM(C83:N83)</f>
        <v>5649</v>
      </c>
      <c r="P83" s="70" t="n">
        <f aca="false">O83/$O$103</f>
        <v>0.0308891076115486</v>
      </c>
    </row>
    <row collapsed="false" customFormat="false" customHeight="false" hidden="false" ht="14.75" outlineLevel="0" r="84">
      <c r="B84" s="49" t="s">
        <v>51</v>
      </c>
      <c r="C84" s="52" t="n">
        <v>619</v>
      </c>
      <c r="D84" s="52" t="n">
        <v>635</v>
      </c>
      <c r="E84" s="52" t="n">
        <v>779</v>
      </c>
      <c r="F84" s="52" t="n">
        <v>675</v>
      </c>
      <c r="G84" s="52" t="n">
        <v>791</v>
      </c>
      <c r="H84" s="52" t="n">
        <v>705</v>
      </c>
      <c r="I84" s="52" t="n">
        <v>537</v>
      </c>
      <c r="J84" s="52" t="n">
        <v>638</v>
      </c>
      <c r="K84" s="52" t="n">
        <v>485</v>
      </c>
      <c r="L84" s="52" t="n">
        <v>514</v>
      </c>
      <c r="M84" s="52" t="n">
        <v>416</v>
      </c>
      <c r="N84" s="52" t="n">
        <v>402</v>
      </c>
      <c r="O84" s="53" t="n">
        <f aca="false">SUM(C84:N84)</f>
        <v>7196</v>
      </c>
      <c r="P84" s="70" t="n">
        <f aca="false">O84/$O$103</f>
        <v>0.0393482064741907</v>
      </c>
    </row>
    <row collapsed="false" customFormat="false" customHeight="false" hidden="false" ht="14.75" outlineLevel="0" r="85">
      <c r="B85" s="49" t="s">
        <v>52</v>
      </c>
      <c r="C85" s="52" t="n">
        <v>1346</v>
      </c>
      <c r="D85" s="52" t="n">
        <v>1323</v>
      </c>
      <c r="E85" s="52" t="n">
        <v>1527</v>
      </c>
      <c r="F85" s="52" t="n">
        <v>1480</v>
      </c>
      <c r="G85" s="52" t="n">
        <v>1384</v>
      </c>
      <c r="H85" s="52" t="n">
        <v>1212</v>
      </c>
      <c r="I85" s="52" t="n">
        <v>1082</v>
      </c>
      <c r="J85" s="52" t="n">
        <v>1266</v>
      </c>
      <c r="K85" s="52" t="n">
        <v>1054</v>
      </c>
      <c r="L85" s="52" t="n">
        <v>1083</v>
      </c>
      <c r="M85" s="52" t="n">
        <v>1011</v>
      </c>
      <c r="N85" s="52" t="n">
        <v>977</v>
      </c>
      <c r="O85" s="53" t="n">
        <f aca="false">SUM(C85:N85)</f>
        <v>14745</v>
      </c>
      <c r="P85" s="70" t="n">
        <f aca="false">O85/$O$103</f>
        <v>0.0806266404199475</v>
      </c>
    </row>
    <row collapsed="false" customFormat="false" customHeight="false" hidden="false" ht="14.75" outlineLevel="0" r="86">
      <c r="B86" s="49" t="s">
        <v>53</v>
      </c>
      <c r="C86" s="52" t="n">
        <v>350</v>
      </c>
      <c r="D86" s="52" t="n">
        <v>398</v>
      </c>
      <c r="E86" s="52" t="n">
        <v>368</v>
      </c>
      <c r="F86" s="52" t="n">
        <v>348</v>
      </c>
      <c r="G86" s="52" t="n">
        <v>349</v>
      </c>
      <c r="H86" s="52" t="n">
        <v>268</v>
      </c>
      <c r="I86" s="52" t="n">
        <v>274</v>
      </c>
      <c r="J86" s="52" t="n">
        <v>267</v>
      </c>
      <c r="K86" s="52" t="n">
        <v>243</v>
      </c>
      <c r="L86" s="52" t="n">
        <v>272</v>
      </c>
      <c r="M86" s="52" t="n">
        <v>309</v>
      </c>
      <c r="N86" s="52" t="n">
        <v>263</v>
      </c>
      <c r="O86" s="53" t="n">
        <f aca="false">SUM(C86:N86)</f>
        <v>3709</v>
      </c>
      <c r="P86" s="70" t="n">
        <f aca="false">O86/$O$103</f>
        <v>0.0202810586176728</v>
      </c>
    </row>
    <row collapsed="false" customFormat="false" customHeight="false" hidden="false" ht="14.75" outlineLevel="0" r="87">
      <c r="B87" s="49" t="s">
        <v>54</v>
      </c>
      <c r="C87" s="52" t="n">
        <v>238</v>
      </c>
      <c r="D87" s="52" t="n">
        <v>180</v>
      </c>
      <c r="E87" s="52" t="n">
        <v>201</v>
      </c>
      <c r="F87" s="52" t="n">
        <v>203</v>
      </c>
      <c r="G87" s="52" t="n">
        <v>240</v>
      </c>
      <c r="H87" s="52" t="n">
        <v>205</v>
      </c>
      <c r="I87" s="52" t="n">
        <v>194</v>
      </c>
      <c r="J87" s="52" t="n">
        <v>164</v>
      </c>
      <c r="K87" s="52" t="n">
        <v>136</v>
      </c>
      <c r="L87" s="52" t="n">
        <v>197</v>
      </c>
      <c r="M87" s="52" t="n">
        <v>181</v>
      </c>
      <c r="N87" s="52" t="n">
        <v>146</v>
      </c>
      <c r="O87" s="53" t="n">
        <f aca="false">SUM(C87:N87)</f>
        <v>2285</v>
      </c>
      <c r="P87" s="70" t="n">
        <f aca="false">O87/$O$103</f>
        <v>0.0124945319335083</v>
      </c>
    </row>
    <row collapsed="false" customFormat="false" customHeight="false" hidden="false" ht="14.75" outlineLevel="0" r="88">
      <c r="B88" s="49" t="s">
        <v>55</v>
      </c>
      <c r="C88" s="52" t="n">
        <v>399</v>
      </c>
      <c r="D88" s="52" t="n">
        <v>510</v>
      </c>
      <c r="E88" s="52" t="n">
        <v>560</v>
      </c>
      <c r="F88" s="52" t="n">
        <v>495</v>
      </c>
      <c r="G88" s="52" t="n">
        <v>529</v>
      </c>
      <c r="H88" s="52" t="n">
        <v>508</v>
      </c>
      <c r="I88" s="52" t="n">
        <v>519</v>
      </c>
      <c r="J88" s="52" t="n">
        <v>502</v>
      </c>
      <c r="K88" s="52" t="n">
        <v>374</v>
      </c>
      <c r="L88" s="52" t="n">
        <v>442</v>
      </c>
      <c r="M88" s="52" t="n">
        <v>425</v>
      </c>
      <c r="N88" s="52" t="n">
        <v>383</v>
      </c>
      <c r="O88" s="53" t="n">
        <f aca="false">SUM(C88:N88)</f>
        <v>5646</v>
      </c>
      <c r="P88" s="70" t="n">
        <f aca="false">O88/$O$103</f>
        <v>0.0308727034120735</v>
      </c>
    </row>
    <row collapsed="false" customFormat="false" customHeight="false" hidden="false" ht="14.75" outlineLevel="0" r="89">
      <c r="B89" s="49" t="s">
        <v>56</v>
      </c>
      <c r="C89" s="52" t="n">
        <v>384</v>
      </c>
      <c r="D89" s="52" t="n">
        <v>436</v>
      </c>
      <c r="E89" s="52" t="n">
        <v>505</v>
      </c>
      <c r="F89" s="52" t="n">
        <v>422</v>
      </c>
      <c r="G89" s="52" t="n">
        <v>479</v>
      </c>
      <c r="H89" s="52" t="n">
        <v>406</v>
      </c>
      <c r="I89" s="52" t="n">
        <v>436</v>
      </c>
      <c r="J89" s="52" t="n">
        <v>376</v>
      </c>
      <c r="K89" s="52" t="n">
        <v>312</v>
      </c>
      <c r="L89" s="52" t="n">
        <v>384</v>
      </c>
      <c r="M89" s="52" t="n">
        <v>330</v>
      </c>
      <c r="N89" s="52" t="n">
        <v>369</v>
      </c>
      <c r="O89" s="53" t="n">
        <f aca="false">SUM(C89:N89)</f>
        <v>4839</v>
      </c>
      <c r="P89" s="70" t="n">
        <f aca="false">O89/$O$103</f>
        <v>0.0264599737532808</v>
      </c>
    </row>
    <row collapsed="false" customFormat="false" customHeight="false" hidden="false" ht="14.75" outlineLevel="0" r="90">
      <c r="B90" s="49" t="s">
        <v>57</v>
      </c>
      <c r="C90" s="52" t="n">
        <v>797</v>
      </c>
      <c r="D90" s="52" t="n">
        <v>789</v>
      </c>
      <c r="E90" s="52" t="n">
        <v>848</v>
      </c>
      <c r="F90" s="52" t="n">
        <v>799</v>
      </c>
      <c r="G90" s="52" t="n">
        <v>757</v>
      </c>
      <c r="H90" s="52" t="n">
        <v>524</v>
      </c>
      <c r="I90" s="52" t="n">
        <v>499</v>
      </c>
      <c r="J90" s="52" t="n">
        <v>587</v>
      </c>
      <c r="K90" s="52" t="n">
        <v>472</v>
      </c>
      <c r="L90" s="52" t="n">
        <v>523</v>
      </c>
      <c r="M90" s="52" t="n">
        <v>480</v>
      </c>
      <c r="N90" s="52" t="n">
        <v>481</v>
      </c>
      <c r="O90" s="53" t="n">
        <f aca="false">SUM(C90:N90)</f>
        <v>7556</v>
      </c>
      <c r="P90" s="70" t="n">
        <f aca="false">O90/$O$103</f>
        <v>0.0413167104111986</v>
      </c>
    </row>
    <row collapsed="false" customFormat="false" customHeight="false" hidden="false" ht="14.75" outlineLevel="0" r="91">
      <c r="B91" s="49" t="s">
        <v>58</v>
      </c>
      <c r="C91" s="52" t="n">
        <v>279</v>
      </c>
      <c r="D91" s="52" t="n">
        <v>297</v>
      </c>
      <c r="E91" s="52" t="n">
        <v>278</v>
      </c>
      <c r="F91" s="52" t="n">
        <v>260</v>
      </c>
      <c r="G91" s="52" t="n">
        <v>290</v>
      </c>
      <c r="H91" s="52" t="n">
        <v>249</v>
      </c>
      <c r="I91" s="52" t="n">
        <v>249</v>
      </c>
      <c r="J91" s="52" t="n">
        <v>269</v>
      </c>
      <c r="K91" s="52" t="n">
        <v>221</v>
      </c>
      <c r="L91" s="52" t="n">
        <v>221</v>
      </c>
      <c r="M91" s="52" t="n">
        <v>217</v>
      </c>
      <c r="N91" s="52" t="n">
        <v>184</v>
      </c>
      <c r="O91" s="53" t="n">
        <f aca="false">SUM(C91:N91)</f>
        <v>3014</v>
      </c>
      <c r="P91" s="70" t="n">
        <f aca="false">O91/$O$103</f>
        <v>0.0164807524059493</v>
      </c>
    </row>
    <row collapsed="false" customFormat="false" customHeight="false" hidden="false" ht="14.75" outlineLevel="0" r="92">
      <c r="B92" s="49" t="s">
        <v>59</v>
      </c>
      <c r="C92" s="52" t="n">
        <v>846</v>
      </c>
      <c r="D92" s="52" t="n">
        <v>793</v>
      </c>
      <c r="E92" s="52" t="n">
        <v>844</v>
      </c>
      <c r="F92" s="52" t="n">
        <v>816</v>
      </c>
      <c r="G92" s="52" t="n">
        <v>807</v>
      </c>
      <c r="H92" s="52" t="n">
        <v>631</v>
      </c>
      <c r="I92" s="52" t="n">
        <v>588</v>
      </c>
      <c r="J92" s="52" t="n">
        <v>662</v>
      </c>
      <c r="K92" s="52" t="n">
        <v>596</v>
      </c>
      <c r="L92" s="52" t="n">
        <v>611</v>
      </c>
      <c r="M92" s="52" t="n">
        <v>570</v>
      </c>
      <c r="N92" s="52" t="n">
        <v>578</v>
      </c>
      <c r="O92" s="53" t="n">
        <f aca="false">SUM(C92:N92)</f>
        <v>8342</v>
      </c>
      <c r="P92" s="70" t="n">
        <f aca="false">O92/$O$103</f>
        <v>0.0456146106736658</v>
      </c>
    </row>
    <row collapsed="false" customFormat="false" customHeight="false" hidden="false" ht="14.75" outlineLevel="0" r="93">
      <c r="B93" s="49" t="s">
        <v>60</v>
      </c>
      <c r="C93" s="52" t="n">
        <v>2509</v>
      </c>
      <c r="D93" s="52" t="n">
        <v>2412</v>
      </c>
      <c r="E93" s="52" t="n">
        <v>2427</v>
      </c>
      <c r="F93" s="52" t="n">
        <v>2217</v>
      </c>
      <c r="G93" s="52" t="n">
        <v>2184</v>
      </c>
      <c r="H93" s="52" t="n">
        <v>1963</v>
      </c>
      <c r="I93" s="52" t="n">
        <v>1757</v>
      </c>
      <c r="J93" s="52" t="n">
        <v>1958</v>
      </c>
      <c r="K93" s="52" t="n">
        <v>1534</v>
      </c>
      <c r="L93" s="52" t="n">
        <v>1821</v>
      </c>
      <c r="M93" s="52" t="n">
        <v>1727</v>
      </c>
      <c r="N93" s="52" t="n">
        <v>1488</v>
      </c>
      <c r="O93" s="53" t="n">
        <f aca="false">SUM(C93:N93)</f>
        <v>23997</v>
      </c>
      <c r="P93" s="70" t="n">
        <f aca="false">O93/$O$103</f>
        <v>0.13121719160105</v>
      </c>
    </row>
    <row collapsed="false" customFormat="false" customHeight="false" hidden="false" ht="14.75" outlineLevel="0" r="94">
      <c r="B94" s="49" t="s">
        <v>61</v>
      </c>
      <c r="C94" s="52" t="n">
        <v>530</v>
      </c>
      <c r="D94" s="52" t="n">
        <v>522</v>
      </c>
      <c r="E94" s="52" t="n">
        <v>536</v>
      </c>
      <c r="F94" s="52" t="n">
        <v>471</v>
      </c>
      <c r="G94" s="52" t="n">
        <v>545</v>
      </c>
      <c r="H94" s="52" t="n">
        <v>485</v>
      </c>
      <c r="I94" s="52" t="n">
        <v>434</v>
      </c>
      <c r="J94" s="52" t="n">
        <v>473</v>
      </c>
      <c r="K94" s="52" t="n">
        <v>423</v>
      </c>
      <c r="L94" s="52" t="n">
        <v>403</v>
      </c>
      <c r="M94" s="52" t="n">
        <v>344</v>
      </c>
      <c r="N94" s="52" t="n">
        <v>358</v>
      </c>
      <c r="O94" s="53" t="n">
        <f aca="false">SUM(C94:N94)</f>
        <v>5524</v>
      </c>
      <c r="P94" s="70" t="n">
        <f aca="false">O94/$O$103</f>
        <v>0.0302055993000875</v>
      </c>
    </row>
    <row collapsed="false" customFormat="false" customHeight="false" hidden="false" ht="14.75" outlineLevel="0" r="95">
      <c r="B95" s="49" t="s">
        <v>62</v>
      </c>
      <c r="C95" s="52" t="n">
        <v>143</v>
      </c>
      <c r="D95" s="52" t="n">
        <v>204</v>
      </c>
      <c r="E95" s="52" t="n">
        <v>172</v>
      </c>
      <c r="F95" s="52" t="n">
        <v>163</v>
      </c>
      <c r="G95" s="52" t="n">
        <v>216</v>
      </c>
      <c r="H95" s="52" t="n">
        <v>167</v>
      </c>
      <c r="I95" s="52" t="n">
        <v>161</v>
      </c>
      <c r="J95" s="52" t="n">
        <v>182</v>
      </c>
      <c r="K95" s="52" t="n">
        <v>146</v>
      </c>
      <c r="L95" s="52" t="n">
        <v>84</v>
      </c>
      <c r="M95" s="52" t="n">
        <v>77</v>
      </c>
      <c r="N95" s="52" t="n">
        <v>75</v>
      </c>
      <c r="O95" s="53" t="n">
        <f aca="false">SUM(C95:N95)</f>
        <v>1790</v>
      </c>
      <c r="P95" s="70" t="n">
        <f aca="false">O95/$O$103</f>
        <v>0.00978783902012249</v>
      </c>
    </row>
    <row collapsed="false" customFormat="false" customHeight="false" hidden="false" ht="14.75" outlineLevel="0" r="96">
      <c r="B96" s="49" t="s">
        <v>63</v>
      </c>
      <c r="C96" s="52" t="n">
        <v>19</v>
      </c>
      <c r="D96" s="52" t="n">
        <v>13</v>
      </c>
      <c r="E96" s="52" t="n">
        <v>24</v>
      </c>
      <c r="F96" s="52" t="n">
        <v>15</v>
      </c>
      <c r="G96" s="52" t="n">
        <v>25</v>
      </c>
      <c r="H96" s="52" t="n">
        <v>14</v>
      </c>
      <c r="I96" s="52" t="n">
        <v>14</v>
      </c>
      <c r="J96" s="52" t="n">
        <v>20</v>
      </c>
      <c r="K96" s="52" t="n">
        <v>12</v>
      </c>
      <c r="L96" s="52" t="n">
        <v>10</v>
      </c>
      <c r="M96" s="52" t="n">
        <v>8</v>
      </c>
      <c r="N96" s="52" t="n">
        <v>7</v>
      </c>
      <c r="O96" s="53" t="n">
        <f aca="false">SUM(C96:N96)</f>
        <v>181</v>
      </c>
      <c r="P96" s="70" t="n">
        <f aca="false">O96/$O$103</f>
        <v>0.000989720034995625</v>
      </c>
    </row>
    <row collapsed="false" customFormat="false" customHeight="false" hidden="false" ht="14.75" outlineLevel="0" r="97">
      <c r="B97" s="49" t="s">
        <v>64</v>
      </c>
      <c r="C97" s="52" t="n">
        <v>1095</v>
      </c>
      <c r="D97" s="52" t="n">
        <v>1008</v>
      </c>
      <c r="E97" s="52" t="n">
        <v>971</v>
      </c>
      <c r="F97" s="52" t="n">
        <v>919</v>
      </c>
      <c r="G97" s="52" t="n">
        <v>821</v>
      </c>
      <c r="H97" s="52" t="n">
        <v>740</v>
      </c>
      <c r="I97" s="52" t="n">
        <v>709</v>
      </c>
      <c r="J97" s="52" t="n">
        <v>704</v>
      </c>
      <c r="K97" s="52" t="n">
        <v>580</v>
      </c>
      <c r="L97" s="52" t="n">
        <v>833</v>
      </c>
      <c r="M97" s="52" t="n">
        <v>759</v>
      </c>
      <c r="N97" s="52" t="n">
        <v>717</v>
      </c>
      <c r="O97" s="53" t="n">
        <f aca="false">SUM(C97:N97)</f>
        <v>9856</v>
      </c>
      <c r="P97" s="70" t="n">
        <f aca="false">O97/$O$103</f>
        <v>0.0538932633420822</v>
      </c>
    </row>
    <row collapsed="false" customFormat="false" customHeight="false" hidden="false" ht="14.75" outlineLevel="0" r="98">
      <c r="B98" s="49" t="s">
        <v>65</v>
      </c>
      <c r="C98" s="52" t="n">
        <v>551</v>
      </c>
      <c r="D98" s="52" t="n">
        <v>500</v>
      </c>
      <c r="E98" s="52" t="n">
        <v>514</v>
      </c>
      <c r="F98" s="52" t="n">
        <v>511</v>
      </c>
      <c r="G98" s="52" t="n">
        <v>492</v>
      </c>
      <c r="H98" s="52" t="n">
        <v>452</v>
      </c>
      <c r="I98" s="52" t="n">
        <v>514</v>
      </c>
      <c r="J98" s="52" t="n">
        <v>510</v>
      </c>
      <c r="K98" s="52" t="n">
        <v>494</v>
      </c>
      <c r="L98" s="52" t="n">
        <v>467</v>
      </c>
      <c r="M98" s="52" t="n">
        <v>488</v>
      </c>
      <c r="N98" s="52" t="n">
        <v>378</v>
      </c>
      <c r="O98" s="53" t="n">
        <f aca="false">SUM(C98:N98)</f>
        <v>5871</v>
      </c>
      <c r="P98" s="70" t="n">
        <f aca="false">O98/$O$103</f>
        <v>0.0321030183727034</v>
      </c>
    </row>
    <row collapsed="false" customFormat="false" customHeight="false" hidden="false" ht="14.75" outlineLevel="0" r="99">
      <c r="B99" s="49" t="s">
        <v>66</v>
      </c>
      <c r="C99" s="52" t="n">
        <v>186</v>
      </c>
      <c r="D99" s="52" t="n">
        <v>175</v>
      </c>
      <c r="E99" s="52" t="n">
        <v>194</v>
      </c>
      <c r="F99" s="52" t="n">
        <v>171</v>
      </c>
      <c r="G99" s="52" t="n">
        <v>187</v>
      </c>
      <c r="H99" s="52" t="n">
        <v>163</v>
      </c>
      <c r="I99" s="52" t="n">
        <v>145</v>
      </c>
      <c r="J99" s="52" t="n">
        <v>154</v>
      </c>
      <c r="K99" s="52" t="n">
        <v>115</v>
      </c>
      <c r="L99" s="52" t="n">
        <v>113</v>
      </c>
      <c r="M99" s="52" t="n">
        <v>141</v>
      </c>
      <c r="N99" s="52" t="n">
        <v>148</v>
      </c>
      <c r="O99" s="53" t="n">
        <f aca="false">SUM(C99:N99)</f>
        <v>1892</v>
      </c>
      <c r="P99" s="70" t="n">
        <f aca="false">O99/$O$103</f>
        <v>0.0103455818022747</v>
      </c>
    </row>
    <row collapsed="false" customFormat="false" customHeight="false" hidden="false" ht="14.75" outlineLevel="0" r="100">
      <c r="B100" s="49" t="s">
        <v>67</v>
      </c>
      <c r="C100" s="52" t="n">
        <v>2835</v>
      </c>
      <c r="D100" s="52" t="n">
        <v>2580</v>
      </c>
      <c r="E100" s="52" t="n">
        <v>2572</v>
      </c>
      <c r="F100" s="52" t="n">
        <v>2533</v>
      </c>
      <c r="G100" s="52" t="n">
        <v>2423</v>
      </c>
      <c r="H100" s="52" t="n">
        <v>2253</v>
      </c>
      <c r="I100" s="52" t="n">
        <v>2081</v>
      </c>
      <c r="J100" s="52" t="n">
        <v>2407</v>
      </c>
      <c r="K100" s="52" t="n">
        <v>1945</v>
      </c>
      <c r="L100" s="52" t="n">
        <v>2211</v>
      </c>
      <c r="M100" s="52" t="n">
        <v>2197</v>
      </c>
      <c r="N100" s="52" t="n">
        <v>2030</v>
      </c>
      <c r="O100" s="53" t="n">
        <f aca="false">SUM(C100:N100)</f>
        <v>28067</v>
      </c>
      <c r="P100" s="70" t="n">
        <f aca="false">O100/$O$103</f>
        <v>0.153472222222222</v>
      </c>
    </row>
    <row collapsed="false" customFormat="false" customHeight="false" hidden="false" ht="14.75" outlineLevel="0" r="101">
      <c r="B101" s="49" t="s">
        <v>68</v>
      </c>
      <c r="C101" s="52" t="n">
        <v>75</v>
      </c>
      <c r="D101" s="52" t="n">
        <v>63</v>
      </c>
      <c r="E101" s="52" t="n">
        <v>88</v>
      </c>
      <c r="F101" s="72" t="n">
        <v>78</v>
      </c>
      <c r="G101" s="72" t="n">
        <v>92</v>
      </c>
      <c r="H101" s="72" t="n">
        <v>89</v>
      </c>
      <c r="I101" s="72" t="n">
        <v>69</v>
      </c>
      <c r="J101" s="72" t="n">
        <v>60</v>
      </c>
      <c r="K101" s="72" t="n">
        <v>50</v>
      </c>
      <c r="L101" s="72" t="n">
        <v>66</v>
      </c>
      <c r="M101" s="72" t="n">
        <v>37</v>
      </c>
      <c r="N101" s="72" t="n">
        <v>44</v>
      </c>
      <c r="O101" s="53" t="n">
        <f aca="false">SUM(C101:N101)</f>
        <v>811</v>
      </c>
      <c r="P101" s="70" t="n">
        <f aca="false">O101/$O$103</f>
        <v>0.00443460192475941</v>
      </c>
    </row>
    <row collapsed="false" customFormat="false" customHeight="false" hidden="false" ht="14.75" outlineLevel="0" r="102">
      <c r="B102" s="49" t="s">
        <v>69</v>
      </c>
      <c r="C102" s="72" t="n">
        <v>30</v>
      </c>
      <c r="D102" s="72" t="n">
        <v>36</v>
      </c>
      <c r="E102" s="72" t="n">
        <v>46</v>
      </c>
      <c r="F102" s="72" t="n">
        <v>36</v>
      </c>
      <c r="G102" s="72" t="n">
        <v>23</v>
      </c>
      <c r="H102" s="72" t="n">
        <v>9</v>
      </c>
      <c r="I102" s="52" t="n">
        <v>22</v>
      </c>
      <c r="J102" s="72" t="n">
        <v>14</v>
      </c>
      <c r="K102" s="72" t="n">
        <v>26</v>
      </c>
      <c r="L102" s="72" t="n">
        <v>49</v>
      </c>
      <c r="M102" s="72" t="n">
        <v>25</v>
      </c>
      <c r="N102" s="72" t="n">
        <v>22</v>
      </c>
      <c r="O102" s="53" t="n">
        <f aca="false">SUM(C102:N102)</f>
        <v>338</v>
      </c>
      <c r="P102" s="70" t="n">
        <f aca="false">O102/$O$103</f>
        <v>0.00184820647419073</v>
      </c>
    </row>
    <row collapsed="false" customFormat="false" customHeight="false" hidden="false" ht="14.75" outlineLevel="0" r="103">
      <c r="B103" s="55" t="s">
        <v>70</v>
      </c>
      <c r="C103" s="56" t="n">
        <f aca="false">SUM(C75:C102)</f>
        <v>17741</v>
      </c>
      <c r="D103" s="56" t="n">
        <f aca="false">SUM(D75:D102)</f>
        <v>17351</v>
      </c>
      <c r="E103" s="56" t="n">
        <f aca="false">SUM(E75:E102)</f>
        <v>18475</v>
      </c>
      <c r="F103" s="56" t="n">
        <f aca="false">SUM(F75:F102)</f>
        <v>17132</v>
      </c>
      <c r="G103" s="56" t="n">
        <f aca="false">SUM(G75:G102)</f>
        <v>16970</v>
      </c>
      <c r="H103" s="56" t="n">
        <f aca="false">SUM(H75:H102)</f>
        <v>14742</v>
      </c>
      <c r="I103" s="56" t="n">
        <f aca="false">SUM(I75:I102)</f>
        <v>13693</v>
      </c>
      <c r="J103" s="56" t="n">
        <f aca="false">SUM(J75:J102)</f>
        <v>15123</v>
      </c>
      <c r="K103" s="56" t="n">
        <f aca="false">SUM(K75:K102)</f>
        <v>12472</v>
      </c>
      <c r="L103" s="56" t="n">
        <f aca="false">SUM(L75:L102)</f>
        <v>13693</v>
      </c>
      <c r="M103" s="56" t="n">
        <f aca="false">SUM(M75:M102)</f>
        <v>13199</v>
      </c>
      <c r="N103" s="56" t="n">
        <f aca="false">SUM(N75:N102)</f>
        <v>12289</v>
      </c>
      <c r="O103" s="56" t="n">
        <f aca="false">SUM(O75:O102)</f>
        <v>182880</v>
      </c>
      <c r="P103" s="70" t="n">
        <f aca="false">O103/$O$103</f>
        <v>1</v>
      </c>
    </row>
    <row collapsed="false" customFormat="false" customHeight="false" hidden="false" ht="28.35" outlineLevel="0" r="104">
      <c r="B104" s="77" t="s">
        <v>17</v>
      </c>
      <c r="C104" s="78" t="n">
        <f aca="false">C103/30</f>
        <v>591.366666666667</v>
      </c>
      <c r="D104" s="78" t="n">
        <f aca="false">D103/30</f>
        <v>578.366666666667</v>
      </c>
      <c r="E104" s="78" t="n">
        <f aca="false">E103/30</f>
        <v>615.833333333333</v>
      </c>
      <c r="F104" s="78" t="n">
        <f aca="false">F103/30</f>
        <v>571.066666666667</v>
      </c>
      <c r="G104" s="78" t="n">
        <f aca="false">G103/30</f>
        <v>565.666666666667</v>
      </c>
      <c r="H104" s="78" t="n">
        <f aca="false">H103/30</f>
        <v>491.4</v>
      </c>
      <c r="I104" s="78" t="n">
        <f aca="false">I103/30</f>
        <v>456.433333333333</v>
      </c>
      <c r="J104" s="78" t="n">
        <f aca="false">J103/30</f>
        <v>504.1</v>
      </c>
      <c r="K104" s="78" t="n">
        <f aca="false">K103/30</f>
        <v>415.733333333333</v>
      </c>
      <c r="L104" s="78" t="n">
        <f aca="false">L103/30</f>
        <v>456.433333333333</v>
      </c>
      <c r="M104" s="78" t="n">
        <f aca="false">M103/30</f>
        <v>439.966666666667</v>
      </c>
      <c r="N104" s="78" t="n">
        <f aca="false">N103/30</f>
        <v>409.633333333333</v>
      </c>
      <c r="O104" s="79" t="n">
        <f aca="false">O103/366</f>
        <v>499.672131147541</v>
      </c>
    </row>
    <row collapsed="false" customFormat="false" customHeight="false" hidden="false" ht="14.75" outlineLevel="0" r="105">
      <c r="B105" s="66" t="s">
        <v>79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</row>
    <row collapsed="false" customFormat="false" customHeight="false" hidden="false" ht="14.75" outlineLevel="0" r="106">
      <c r="B106" s="29" t="s">
        <v>80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</row>
  </sheetData>
  <mergeCells count="10">
    <mergeCell ref="B2:P2"/>
    <mergeCell ref="B34:O34"/>
    <mergeCell ref="B35:O35"/>
    <mergeCell ref="B36:P36"/>
    <mergeCell ref="B38:P38"/>
    <mergeCell ref="B70:O70"/>
    <mergeCell ref="B71:O71"/>
    <mergeCell ref="B73:P73"/>
    <mergeCell ref="B105:O105"/>
    <mergeCell ref="B106:O10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42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B14" activeCellId="0" pane="topLeft" sqref="B14"/>
    </sheetView>
  </sheetViews>
  <cols>
    <col collapsed="false" hidden="false" max="1" min="1" style="1" width="2.0156862745098"/>
    <col collapsed="false" hidden="false" max="2" min="2" style="1" width="33.6196078431373"/>
    <col collapsed="false" hidden="false" max="14" min="3" style="1" width="6.63921568627451"/>
    <col collapsed="false" hidden="false" max="15" min="15" style="1" width="7.64313725490196"/>
    <col collapsed="false" hidden="false" max="17" min="16" style="1" width="9.23529411764706"/>
    <col collapsed="false" hidden="false" max="18" min="18" style="1" width="57.2862745098039"/>
    <col collapsed="false" hidden="false" max="257" min="19" style="1" width="9.23529411764706"/>
  </cols>
  <sheetData>
    <row collapsed="false" customFormat="false" customHeight="false" hidden="false" ht="14.75" outlineLevel="0" r="2">
      <c r="B2" s="33" t="s">
        <v>78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collapsed="false" customFormat="false" customHeight="false" hidden="false" ht="14.75" outlineLevel="0" r="3">
      <c r="B3" s="49" t="s">
        <v>83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8" t="s">
        <v>12</v>
      </c>
      <c r="M3" s="68" t="s">
        <v>13</v>
      </c>
      <c r="N3" s="68" t="s">
        <v>14</v>
      </c>
      <c r="O3" s="80" t="s">
        <v>15</v>
      </c>
    </row>
    <row collapsed="false" customFormat="false" customHeight="false" hidden="false" ht="14.9" outlineLevel="0" r="4">
      <c r="B4" s="81" t="s">
        <v>35</v>
      </c>
      <c r="C4" s="52" t="n">
        <v>3432</v>
      </c>
      <c r="D4" s="52" t="n">
        <v>2616</v>
      </c>
      <c r="E4" s="52" t="n">
        <v>6987</v>
      </c>
      <c r="F4" s="52" t="n">
        <v>6905</v>
      </c>
      <c r="G4" s="52" t="n">
        <v>7926</v>
      </c>
      <c r="H4" s="52" t="n">
        <v>8217</v>
      </c>
      <c r="I4" s="52" t="n">
        <v>6590</v>
      </c>
      <c r="J4" s="52" t="n">
        <v>8090</v>
      </c>
      <c r="K4" s="52" t="n">
        <v>7238</v>
      </c>
      <c r="L4" s="52" t="n">
        <v>9037</v>
      </c>
      <c r="M4" s="52" t="n">
        <v>8276</v>
      </c>
      <c r="N4" s="52" t="n">
        <v>6825</v>
      </c>
      <c r="O4" s="82" t="n">
        <f aca="false">SUM(C4:N4)</f>
        <v>82139</v>
      </c>
    </row>
    <row collapsed="false" customFormat="false" customHeight="false" hidden="false" ht="14.9" outlineLevel="0" r="5">
      <c r="B5" s="81" t="s">
        <v>38</v>
      </c>
      <c r="C5" s="52" t="n">
        <v>118</v>
      </c>
      <c r="D5" s="52" t="n">
        <v>88</v>
      </c>
      <c r="E5" s="52" t="n">
        <v>83</v>
      </c>
      <c r="F5" s="52" t="n">
        <v>52</v>
      </c>
      <c r="G5" s="52" t="n">
        <v>98</v>
      </c>
      <c r="H5" s="52" t="n">
        <v>89</v>
      </c>
      <c r="I5" s="52" t="n">
        <v>68</v>
      </c>
      <c r="J5" s="52" t="n">
        <v>111</v>
      </c>
      <c r="K5" s="52" t="n">
        <v>57</v>
      </c>
      <c r="L5" s="52" t="n">
        <v>135</v>
      </c>
      <c r="M5" s="52" t="n">
        <v>103</v>
      </c>
      <c r="N5" s="52" t="n">
        <v>157</v>
      </c>
      <c r="O5" s="82" t="n">
        <f aca="false">SUM(C5:N5)</f>
        <v>1159</v>
      </c>
    </row>
    <row collapsed="false" customFormat="false" customHeight="false" hidden="false" ht="14.9" outlineLevel="0" r="6">
      <c r="B6" s="81" t="s">
        <v>39</v>
      </c>
      <c r="C6" s="52" t="n">
        <v>119</v>
      </c>
      <c r="D6" s="52" t="n">
        <v>74</v>
      </c>
      <c r="E6" s="52" t="n">
        <v>85</v>
      </c>
      <c r="F6" s="52" t="n">
        <v>91</v>
      </c>
      <c r="G6" s="52" t="n">
        <v>139</v>
      </c>
      <c r="H6" s="52" t="n">
        <v>100</v>
      </c>
      <c r="I6" s="52" t="n">
        <v>76</v>
      </c>
      <c r="J6" s="52" t="n">
        <v>153</v>
      </c>
      <c r="K6" s="52" t="n">
        <v>132</v>
      </c>
      <c r="L6" s="52" t="n">
        <v>158</v>
      </c>
      <c r="M6" s="52" t="n">
        <v>100</v>
      </c>
      <c r="N6" s="52" t="n">
        <v>314</v>
      </c>
      <c r="O6" s="82" t="n">
        <f aca="false">SUM(C6:N6)</f>
        <v>1541</v>
      </c>
    </row>
    <row collapsed="false" customFormat="false" customHeight="false" hidden="false" ht="14.9" outlineLevel="0" r="7">
      <c r="B7" s="81" t="s">
        <v>36</v>
      </c>
      <c r="C7" s="52" t="n">
        <v>467</v>
      </c>
      <c r="D7" s="52" t="n">
        <v>406</v>
      </c>
      <c r="E7" s="52" t="n">
        <v>421</v>
      </c>
      <c r="F7" s="52" t="n">
        <v>399</v>
      </c>
      <c r="G7" s="52" t="n">
        <v>570</v>
      </c>
      <c r="H7" s="52" t="n">
        <v>713</v>
      </c>
      <c r="I7" s="52" t="n">
        <v>577</v>
      </c>
      <c r="J7" s="52" t="n">
        <v>942</v>
      </c>
      <c r="K7" s="52" t="n">
        <v>734</v>
      </c>
      <c r="L7" s="52" t="n">
        <v>991</v>
      </c>
      <c r="M7" s="52" t="n">
        <v>971</v>
      </c>
      <c r="N7" s="52" t="n">
        <v>1028</v>
      </c>
      <c r="O7" s="82" t="n">
        <f aca="false">SUM(C7:N7)</f>
        <v>8219</v>
      </c>
    </row>
    <row collapsed="false" customFormat="false" customHeight="false" hidden="false" ht="14.9" outlineLevel="0" r="8">
      <c r="B8" s="81" t="s">
        <v>37</v>
      </c>
      <c r="C8" s="52" t="n">
        <v>12</v>
      </c>
      <c r="D8" s="52" t="n">
        <v>221</v>
      </c>
      <c r="E8" s="52" t="n">
        <v>227</v>
      </c>
      <c r="F8" s="52" t="n">
        <v>172</v>
      </c>
      <c r="G8" s="52" t="n">
        <v>239</v>
      </c>
      <c r="H8" s="52" t="n">
        <v>285</v>
      </c>
      <c r="I8" s="52" t="n">
        <v>226</v>
      </c>
      <c r="J8" s="52" t="n">
        <v>302</v>
      </c>
      <c r="K8" s="52" t="n">
        <v>256</v>
      </c>
      <c r="L8" s="52" t="n">
        <v>311</v>
      </c>
      <c r="M8" s="52" t="n">
        <v>295</v>
      </c>
      <c r="N8" s="52" t="n">
        <v>433</v>
      </c>
      <c r="O8" s="82" t="n">
        <f aca="false">SUM(C8:N8)</f>
        <v>2979</v>
      </c>
    </row>
    <row collapsed="false" customFormat="false" customHeight="false" hidden="false" ht="14.9" outlineLevel="0" r="9">
      <c r="B9" s="81" t="s">
        <v>40</v>
      </c>
      <c r="C9" s="52" t="n">
        <v>62</v>
      </c>
      <c r="D9" s="52" t="n">
        <v>25</v>
      </c>
      <c r="E9" s="52" t="n">
        <v>26</v>
      </c>
      <c r="F9" s="52" t="n">
        <v>21</v>
      </c>
      <c r="G9" s="52" t="n">
        <v>33</v>
      </c>
      <c r="H9" s="52" t="n">
        <v>26</v>
      </c>
      <c r="I9" s="52" t="n">
        <v>37</v>
      </c>
      <c r="J9" s="52" t="n">
        <v>40</v>
      </c>
      <c r="K9" s="52" t="n">
        <v>43</v>
      </c>
      <c r="L9" s="52" t="n">
        <v>43</v>
      </c>
      <c r="M9" s="52" t="n">
        <v>34</v>
      </c>
      <c r="N9" s="52" t="n">
        <v>47</v>
      </c>
      <c r="O9" s="82" t="n">
        <f aca="false">SUM(C9:N9)</f>
        <v>437</v>
      </c>
    </row>
    <row collapsed="false" customFormat="false" customHeight="false" hidden="false" ht="14.9" outlineLevel="0" r="10">
      <c r="B10" s="13" t="s">
        <v>15</v>
      </c>
      <c r="C10" s="53" t="n">
        <f aca="false">SUM(C4:C9)</f>
        <v>4210</v>
      </c>
      <c r="D10" s="53" t="n">
        <f aca="false">SUM(D4:D9)</f>
        <v>3430</v>
      </c>
      <c r="E10" s="53" t="n">
        <f aca="false">SUM(E4:E9)</f>
        <v>7829</v>
      </c>
      <c r="F10" s="53" t="n">
        <f aca="false">SUM(F4:F9)</f>
        <v>7640</v>
      </c>
      <c r="G10" s="53" t="n">
        <f aca="false">SUM(G4:G9)</f>
        <v>9005</v>
      </c>
      <c r="H10" s="53" t="n">
        <f aca="false">SUM(H4:H9)</f>
        <v>9430</v>
      </c>
      <c r="I10" s="53" t="n">
        <f aca="false">SUM(I4:I9)</f>
        <v>7574</v>
      </c>
      <c r="J10" s="53" t="n">
        <f aca="false">SUM(J4:J9)</f>
        <v>9638</v>
      </c>
      <c r="K10" s="53" t="n">
        <f aca="false">SUM(K4:K9)</f>
        <v>8460</v>
      </c>
      <c r="L10" s="53" t="n">
        <f aca="false">SUM(L4:L9)</f>
        <v>10675</v>
      </c>
      <c r="M10" s="53" t="n">
        <f aca="false">SUM(M4:M9)</f>
        <v>9779</v>
      </c>
      <c r="N10" s="53" t="n">
        <f aca="false">SUM(N4:N9)</f>
        <v>8804</v>
      </c>
      <c r="O10" s="82" t="n">
        <f aca="false">SUM(O4:O9)</f>
        <v>96474</v>
      </c>
    </row>
    <row collapsed="false" customFormat="false" customHeight="false" hidden="false" ht="14.9" outlineLevel="0" r="11">
      <c r="B11" s="61" t="s">
        <v>17</v>
      </c>
      <c r="C11" s="62" t="n">
        <f aca="false">C10/30</f>
        <v>140.333333333333</v>
      </c>
      <c r="D11" s="62" t="n">
        <f aca="false">D10/30</f>
        <v>114.333333333333</v>
      </c>
      <c r="E11" s="62" t="n">
        <f aca="false">E10/30</f>
        <v>260.966666666667</v>
      </c>
      <c r="F11" s="62" t="n">
        <f aca="false">F10/30</f>
        <v>254.666666666667</v>
      </c>
      <c r="G11" s="62" t="n">
        <f aca="false">G10/30</f>
        <v>300.166666666667</v>
      </c>
      <c r="H11" s="62" t="n">
        <f aca="false">H10/30</f>
        <v>314.333333333333</v>
      </c>
      <c r="I11" s="62" t="n">
        <f aca="false">I10/30</f>
        <v>252.466666666667</v>
      </c>
      <c r="J11" s="62" t="n">
        <f aca="false">J10/30</f>
        <v>321.266666666667</v>
      </c>
      <c r="K11" s="62" t="n">
        <f aca="false">K10/30</f>
        <v>282</v>
      </c>
      <c r="L11" s="62" t="n">
        <f aca="false">L10/30</f>
        <v>355.833333333333</v>
      </c>
      <c r="M11" s="62" t="n">
        <f aca="false">M10/30</f>
        <v>325.966666666667</v>
      </c>
      <c r="N11" s="62" t="n">
        <f aca="false">N10/30</f>
        <v>293.466666666667</v>
      </c>
      <c r="O11" s="57" t="n">
        <f aca="false">O10/365</f>
        <v>264.312328767123</v>
      </c>
    </row>
    <row collapsed="false" customFormat="false" customHeight="false" hidden="false" ht="14.75" outlineLevel="0" r="12">
      <c r="B12" s="29" t="s">
        <v>84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collapsed="false" customFormat="false" customHeight="false" hidden="false" ht="14.75" outlineLevel="0" r="13">
      <c r="A13" s="29"/>
      <c r="B13" s="29" t="s">
        <v>80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collapsed="false" customFormat="false" customHeight="false" hidden="false" ht="14.75" outlineLevel="0" r="14">
      <c r="A14" s="29"/>
      <c r="B14" s="29" t="s">
        <v>73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collapsed="false" customFormat="false" customHeight="false" hidden="false" ht="14.75" outlineLevel="0" r="15">
      <c r="A15" s="29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collapsed="false" customFormat="false" customHeight="false" hidden="false" ht="14.75" outlineLevel="0" r="16">
      <c r="B16" s="33" t="s">
        <v>81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collapsed="false" customFormat="false" customHeight="false" hidden="false" ht="14.75" outlineLevel="0" r="17">
      <c r="B17" s="49" t="s">
        <v>83</v>
      </c>
      <c r="C17" s="68" t="s">
        <v>3</v>
      </c>
      <c r="D17" s="68" t="s">
        <v>4</v>
      </c>
      <c r="E17" s="68" t="s">
        <v>5</v>
      </c>
      <c r="F17" s="68" t="s">
        <v>6</v>
      </c>
      <c r="G17" s="68" t="s">
        <v>7</v>
      </c>
      <c r="H17" s="68" t="s">
        <v>8</v>
      </c>
      <c r="I17" s="68" t="s">
        <v>9</v>
      </c>
      <c r="J17" s="68" t="s">
        <v>10</v>
      </c>
      <c r="K17" s="68" t="s">
        <v>11</v>
      </c>
      <c r="L17" s="68" t="s">
        <v>12</v>
      </c>
      <c r="M17" s="68" t="s">
        <v>13</v>
      </c>
      <c r="N17" s="68" t="s">
        <v>14</v>
      </c>
      <c r="O17" s="80" t="s">
        <v>15</v>
      </c>
    </row>
    <row collapsed="false" customFormat="false" customHeight="false" hidden="false" ht="14.9" outlineLevel="0" r="18">
      <c r="B18" s="81" t="s">
        <v>35</v>
      </c>
      <c r="C18" s="52" t="n">
        <v>7024</v>
      </c>
      <c r="D18" s="52" t="n">
        <v>8530</v>
      </c>
      <c r="E18" s="52" t="n">
        <v>10378</v>
      </c>
      <c r="F18" s="52" t="n">
        <v>8213</v>
      </c>
      <c r="G18" s="52" t="n">
        <v>9990</v>
      </c>
      <c r="H18" s="52" t="n">
        <v>12132</v>
      </c>
      <c r="I18" s="52" t="n">
        <v>12592</v>
      </c>
      <c r="J18" s="52" t="n">
        <v>13478</v>
      </c>
      <c r="K18" s="52" t="n">
        <v>11654</v>
      </c>
      <c r="L18" s="52" t="n">
        <v>13951</v>
      </c>
      <c r="M18" s="52" t="n">
        <v>12371</v>
      </c>
      <c r="N18" s="52" t="n">
        <v>9720</v>
      </c>
      <c r="O18" s="82" t="n">
        <f aca="false">SUM(C18:N18)</f>
        <v>130033</v>
      </c>
    </row>
    <row collapsed="false" customFormat="false" customHeight="false" hidden="false" ht="14.9" outlineLevel="0" r="19">
      <c r="B19" s="81" t="s">
        <v>38</v>
      </c>
      <c r="C19" s="52" t="n">
        <v>291</v>
      </c>
      <c r="D19" s="52" t="n">
        <v>155</v>
      </c>
      <c r="E19" s="52" t="n">
        <v>105</v>
      </c>
      <c r="F19" s="52" t="n">
        <v>255</v>
      </c>
      <c r="G19" s="52" t="n">
        <v>241</v>
      </c>
      <c r="H19" s="52" t="n">
        <v>224</v>
      </c>
      <c r="I19" s="52" t="n">
        <v>326</v>
      </c>
      <c r="J19" s="52" t="n">
        <v>306</v>
      </c>
      <c r="K19" s="52" t="n">
        <v>342</v>
      </c>
      <c r="L19" s="52" t="n">
        <v>322</v>
      </c>
      <c r="M19" s="52" t="n">
        <v>261</v>
      </c>
      <c r="N19" s="52" t="n">
        <v>189</v>
      </c>
      <c r="O19" s="82" t="n">
        <f aca="false">SUM(C19:N19)</f>
        <v>3017</v>
      </c>
    </row>
    <row collapsed="false" customFormat="false" customHeight="false" hidden="false" ht="14.9" outlineLevel="0" r="20">
      <c r="B20" s="81" t="s">
        <v>39</v>
      </c>
      <c r="C20" s="52" t="n">
        <v>255</v>
      </c>
      <c r="D20" s="52" t="n">
        <v>156</v>
      </c>
      <c r="E20" s="52" t="n">
        <v>151</v>
      </c>
      <c r="F20" s="52" t="n">
        <v>216</v>
      </c>
      <c r="G20" s="52" t="n">
        <v>198</v>
      </c>
      <c r="H20" s="52" t="n">
        <v>228</v>
      </c>
      <c r="I20" s="52" t="n">
        <v>240</v>
      </c>
      <c r="J20" s="52" t="n">
        <v>257</v>
      </c>
      <c r="K20" s="52" t="n">
        <v>314</v>
      </c>
      <c r="L20" s="52" t="n">
        <v>354</v>
      </c>
      <c r="M20" s="52" t="n">
        <v>368</v>
      </c>
      <c r="N20" s="52" t="n">
        <v>484</v>
      </c>
      <c r="O20" s="82" t="n">
        <f aca="false">SUM(C20:N20)</f>
        <v>3221</v>
      </c>
    </row>
    <row collapsed="false" customFormat="false" customHeight="false" hidden="false" ht="14.9" outlineLevel="0" r="21">
      <c r="B21" s="81" t="s">
        <v>36</v>
      </c>
      <c r="C21" s="52" t="n">
        <v>1152</v>
      </c>
      <c r="D21" s="52" t="n">
        <v>1031</v>
      </c>
      <c r="E21" s="52" t="n">
        <v>1274</v>
      </c>
      <c r="F21" s="52" t="n">
        <v>1700</v>
      </c>
      <c r="G21" s="52" t="n">
        <v>2102</v>
      </c>
      <c r="H21" s="52" t="n">
        <v>2212</v>
      </c>
      <c r="I21" s="52" t="n">
        <v>2330</v>
      </c>
      <c r="J21" s="52" t="n">
        <v>2371</v>
      </c>
      <c r="K21" s="52" t="n">
        <v>2304</v>
      </c>
      <c r="L21" s="52" t="n">
        <v>2470</v>
      </c>
      <c r="M21" s="52" t="n">
        <v>2452</v>
      </c>
      <c r="N21" s="52" t="n">
        <v>2126</v>
      </c>
      <c r="O21" s="82" t="n">
        <f aca="false">SUM(C21:N21)</f>
        <v>23524</v>
      </c>
    </row>
    <row collapsed="false" customFormat="false" customHeight="false" hidden="false" ht="14.9" outlineLevel="0" r="22">
      <c r="B22" s="81" t="s">
        <v>37</v>
      </c>
      <c r="C22" s="52" t="n">
        <v>431</v>
      </c>
      <c r="D22" s="52" t="n">
        <v>369</v>
      </c>
      <c r="E22" s="52" t="n">
        <v>402</v>
      </c>
      <c r="F22" s="52" t="n">
        <v>563</v>
      </c>
      <c r="G22" s="52" t="n">
        <v>703</v>
      </c>
      <c r="H22" s="52" t="n">
        <v>715</v>
      </c>
      <c r="I22" s="52" t="n">
        <v>836</v>
      </c>
      <c r="J22" s="52" t="n">
        <v>886</v>
      </c>
      <c r="K22" s="52" t="n">
        <v>808</v>
      </c>
      <c r="L22" s="52" t="n">
        <v>908</v>
      </c>
      <c r="M22" s="52" t="n">
        <v>904</v>
      </c>
      <c r="N22" s="52" t="n">
        <v>829</v>
      </c>
      <c r="O22" s="82" t="n">
        <f aca="false">SUM(C22:N22)</f>
        <v>8354</v>
      </c>
    </row>
    <row collapsed="false" customFormat="false" customHeight="false" hidden="false" ht="14.9" outlineLevel="0" r="23">
      <c r="B23" s="81" t="s">
        <v>41</v>
      </c>
      <c r="C23" s="52"/>
      <c r="D23" s="52"/>
      <c r="E23" s="52"/>
      <c r="F23" s="52"/>
      <c r="G23" s="52"/>
      <c r="H23" s="52"/>
      <c r="I23" s="52" t="n">
        <v>2</v>
      </c>
      <c r="J23" s="52" t="n">
        <v>2</v>
      </c>
      <c r="K23" s="52"/>
      <c r="L23" s="52" t="n">
        <v>3</v>
      </c>
      <c r="M23" s="52" t="n">
        <v>1</v>
      </c>
      <c r="N23" s="52" t="n">
        <v>1</v>
      </c>
      <c r="O23" s="82" t="n">
        <f aca="false">SUM(C23:N23)</f>
        <v>9</v>
      </c>
    </row>
    <row collapsed="false" customFormat="false" customHeight="false" hidden="false" ht="14.9" outlineLevel="0" r="24">
      <c r="B24" s="81" t="s">
        <v>40</v>
      </c>
      <c r="C24" s="52" t="n">
        <v>31</v>
      </c>
      <c r="D24" s="52" t="n">
        <v>19</v>
      </c>
      <c r="E24" s="52" t="n">
        <v>16</v>
      </c>
      <c r="F24" s="52" t="n">
        <v>49</v>
      </c>
      <c r="G24" s="52" t="n">
        <v>42</v>
      </c>
      <c r="H24" s="52" t="n">
        <v>58</v>
      </c>
      <c r="I24" s="52" t="n">
        <v>57</v>
      </c>
      <c r="J24" s="52" t="n">
        <v>49</v>
      </c>
      <c r="K24" s="52" t="n">
        <v>50</v>
      </c>
      <c r="L24" s="52" t="n">
        <v>42</v>
      </c>
      <c r="M24" s="52" t="n">
        <v>76</v>
      </c>
      <c r="N24" s="52" t="n">
        <v>50</v>
      </c>
      <c r="O24" s="82" t="n">
        <f aca="false">SUM(C24:N24)</f>
        <v>539</v>
      </c>
    </row>
    <row collapsed="false" customFormat="false" customHeight="false" hidden="false" ht="14.9" outlineLevel="0" r="25">
      <c r="B25" s="24" t="s">
        <v>15</v>
      </c>
      <c r="C25" s="56" t="n">
        <f aca="false">SUM(C18:C24)</f>
        <v>9184</v>
      </c>
      <c r="D25" s="56" t="n">
        <f aca="false">SUM(D18:D24)</f>
        <v>10260</v>
      </c>
      <c r="E25" s="56" t="n">
        <f aca="false">SUM(E18:E24)</f>
        <v>12326</v>
      </c>
      <c r="F25" s="56" t="n">
        <f aca="false">SUM(F18:F24)</f>
        <v>10996</v>
      </c>
      <c r="G25" s="56" t="n">
        <f aca="false">SUM(G18:G24)</f>
        <v>13276</v>
      </c>
      <c r="H25" s="56" t="n">
        <f aca="false">SUM(H18:H24)</f>
        <v>15569</v>
      </c>
      <c r="I25" s="56" t="n">
        <f aca="false">SUM(I18:I24)</f>
        <v>16383</v>
      </c>
      <c r="J25" s="56" t="n">
        <f aca="false">SUM(J18:J24)</f>
        <v>17349</v>
      </c>
      <c r="K25" s="56" t="n">
        <f aca="false">SUM(K18:K24)</f>
        <v>15472</v>
      </c>
      <c r="L25" s="56" t="n">
        <f aca="false">SUM(L18:L24)</f>
        <v>18050</v>
      </c>
      <c r="M25" s="56" t="n">
        <f aca="false">SUM(M18:M24)</f>
        <v>16433</v>
      </c>
      <c r="N25" s="56" t="n">
        <f aca="false">SUM(N18:N24)</f>
        <v>13399</v>
      </c>
      <c r="O25" s="83" t="n">
        <f aca="false">SUM(O18:O24)</f>
        <v>168697</v>
      </c>
    </row>
    <row collapsed="false" customFormat="false" customHeight="false" hidden="false" ht="14.9" outlineLevel="0" r="26">
      <c r="B26" s="61" t="s">
        <v>17</v>
      </c>
      <c r="C26" s="62" t="n">
        <f aca="false">C25/30</f>
        <v>306.133333333333</v>
      </c>
      <c r="D26" s="62" t="n">
        <f aca="false">D25/30</f>
        <v>342</v>
      </c>
      <c r="E26" s="62" t="n">
        <f aca="false">E25/30</f>
        <v>410.866666666667</v>
      </c>
      <c r="F26" s="62" t="n">
        <f aca="false">F25/30</f>
        <v>366.533333333333</v>
      </c>
      <c r="G26" s="62" t="n">
        <f aca="false">G25/30</f>
        <v>442.533333333333</v>
      </c>
      <c r="H26" s="62" t="n">
        <f aca="false">H25/30</f>
        <v>518.966666666667</v>
      </c>
      <c r="I26" s="62" t="n">
        <f aca="false">I25/30</f>
        <v>546.1</v>
      </c>
      <c r="J26" s="62" t="n">
        <f aca="false">J25/30</f>
        <v>578.3</v>
      </c>
      <c r="K26" s="62" t="n">
        <f aca="false">K25/30</f>
        <v>515.733333333333</v>
      </c>
      <c r="L26" s="62" t="n">
        <f aca="false">L25/30</f>
        <v>601.666666666667</v>
      </c>
      <c r="M26" s="62" t="n">
        <f aca="false">M25/30</f>
        <v>547.766666666667</v>
      </c>
      <c r="N26" s="62" t="n">
        <f aca="false">N25/30</f>
        <v>446.633333333333</v>
      </c>
      <c r="O26" s="57" t="n">
        <f aca="false">O25/366</f>
        <v>460.920765027322</v>
      </c>
    </row>
    <row collapsed="false" customFormat="false" customHeight="false" hidden="false" ht="14.75" outlineLevel="0" r="27">
      <c r="B27" s="29" t="s">
        <v>75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collapsed="false" customFormat="false" customHeight="false" hidden="false" ht="14.75" outlineLevel="0" r="28">
      <c r="B28" s="29" t="s">
        <v>80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collapsed="false" customFormat="false" customHeight="false" hidden="false" ht="14.75" outlineLevel="0" r="30"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collapsed="false" customFormat="false" customHeight="false" hidden="false" ht="14.75" outlineLevel="0" r="31">
      <c r="B31" s="49" t="s">
        <v>83</v>
      </c>
      <c r="C31" s="68" t="s">
        <v>3</v>
      </c>
      <c r="D31" s="68" t="s">
        <v>4</v>
      </c>
      <c r="E31" s="68" t="s">
        <v>5</v>
      </c>
      <c r="F31" s="68" t="s">
        <v>6</v>
      </c>
      <c r="G31" s="68" t="s">
        <v>7</v>
      </c>
      <c r="H31" s="68" t="s">
        <v>8</v>
      </c>
      <c r="I31" s="68" t="s">
        <v>9</v>
      </c>
      <c r="J31" s="68" t="s">
        <v>10</v>
      </c>
      <c r="K31" s="68" t="s">
        <v>11</v>
      </c>
      <c r="L31" s="68" t="s">
        <v>12</v>
      </c>
      <c r="M31" s="68" t="s">
        <v>13</v>
      </c>
      <c r="N31" s="68" t="s">
        <v>14</v>
      </c>
      <c r="O31" s="80" t="s">
        <v>15</v>
      </c>
    </row>
    <row collapsed="false" customFormat="false" customHeight="false" hidden="false" ht="14.9" outlineLevel="0" r="32">
      <c r="B32" s="81" t="s">
        <v>35</v>
      </c>
      <c r="C32" s="52" t="n">
        <v>9951</v>
      </c>
      <c r="D32" s="52" t="n">
        <v>11401</v>
      </c>
      <c r="E32" s="52" t="n">
        <v>12759</v>
      </c>
      <c r="F32" s="52" t="n">
        <v>12003</v>
      </c>
      <c r="G32" s="52" t="n">
        <v>12157</v>
      </c>
      <c r="H32" s="52" t="n">
        <v>10529</v>
      </c>
      <c r="I32" s="52" t="n">
        <v>9178</v>
      </c>
      <c r="J32" s="52" t="n">
        <v>10384</v>
      </c>
      <c r="K32" s="52" t="n">
        <v>8769</v>
      </c>
      <c r="L32" s="52" t="n">
        <v>9166</v>
      </c>
      <c r="M32" s="52" t="n">
        <v>9330</v>
      </c>
      <c r="N32" s="52" t="n">
        <v>8452</v>
      </c>
      <c r="O32" s="82" t="n">
        <f aca="false">SUM(C32:N32)</f>
        <v>124079</v>
      </c>
    </row>
    <row collapsed="false" customFormat="false" customHeight="false" hidden="false" ht="14.9" outlineLevel="0" r="33">
      <c r="B33" s="81" t="s">
        <v>36</v>
      </c>
      <c r="C33" s="52" t="n">
        <v>5852</v>
      </c>
      <c r="D33" s="52" t="n">
        <v>4137</v>
      </c>
      <c r="E33" s="52" t="n">
        <v>3746</v>
      </c>
      <c r="F33" s="52" t="n">
        <v>3314</v>
      </c>
      <c r="G33" s="52" t="n">
        <v>3038</v>
      </c>
      <c r="H33" s="52" t="n">
        <v>2669</v>
      </c>
      <c r="I33" s="52" t="n">
        <v>2891</v>
      </c>
      <c r="J33" s="52" t="n">
        <v>3086</v>
      </c>
      <c r="K33" s="52" t="n">
        <v>2319</v>
      </c>
      <c r="L33" s="52" t="n">
        <v>2909</v>
      </c>
      <c r="M33" s="52" t="n">
        <v>2532</v>
      </c>
      <c r="N33" s="52" t="n">
        <v>2483</v>
      </c>
      <c r="O33" s="82" t="n">
        <f aca="false">SUM(C33:N33)</f>
        <v>38976</v>
      </c>
    </row>
    <row collapsed="false" customFormat="false" customHeight="false" hidden="false" ht="14.9" outlineLevel="0" r="34">
      <c r="B34" s="81" t="s">
        <v>37</v>
      </c>
      <c r="C34" s="52" t="n">
        <v>1295</v>
      </c>
      <c r="D34" s="52" t="n">
        <v>1163</v>
      </c>
      <c r="E34" s="52" t="n">
        <v>1236</v>
      </c>
      <c r="F34" s="52" t="n">
        <v>1060</v>
      </c>
      <c r="G34" s="52" t="n">
        <v>1010</v>
      </c>
      <c r="H34" s="52" t="n">
        <v>908</v>
      </c>
      <c r="I34" s="52" t="n">
        <v>818</v>
      </c>
      <c r="J34" s="52" t="n">
        <v>892</v>
      </c>
      <c r="K34" s="52" t="n">
        <v>814</v>
      </c>
      <c r="L34" s="52" t="n">
        <v>759</v>
      </c>
      <c r="M34" s="52" t="n">
        <v>741</v>
      </c>
      <c r="N34" s="52" t="n">
        <v>695</v>
      </c>
      <c r="O34" s="82" t="n">
        <f aca="false">SUM(C34:N34)</f>
        <v>11391</v>
      </c>
    </row>
    <row collapsed="false" customFormat="false" customHeight="false" hidden="false" ht="14.9" outlineLevel="0" r="35">
      <c r="B35" s="81" t="s">
        <v>38</v>
      </c>
      <c r="C35" s="52" t="n">
        <v>197</v>
      </c>
      <c r="D35" s="52" t="n">
        <v>163</v>
      </c>
      <c r="E35" s="52" t="n">
        <v>222</v>
      </c>
      <c r="F35" s="52" t="n">
        <v>163</v>
      </c>
      <c r="G35" s="52" t="n">
        <v>168</v>
      </c>
      <c r="H35" s="52" t="n">
        <v>131</v>
      </c>
      <c r="I35" s="52" t="n">
        <v>132</v>
      </c>
      <c r="J35" s="52" t="n">
        <v>115</v>
      </c>
      <c r="K35" s="52" t="n">
        <v>109</v>
      </c>
      <c r="L35" s="52" t="n">
        <v>120</v>
      </c>
      <c r="M35" s="52" t="n">
        <v>95</v>
      </c>
      <c r="N35" s="52" t="n">
        <v>80</v>
      </c>
      <c r="O35" s="82" t="n">
        <f aca="false">SUM(C35:N35)</f>
        <v>1695</v>
      </c>
    </row>
    <row collapsed="false" customFormat="false" customHeight="false" hidden="false" ht="14.9" outlineLevel="0" r="36">
      <c r="B36" s="81" t="s">
        <v>39</v>
      </c>
      <c r="C36" s="52" t="n">
        <v>385</v>
      </c>
      <c r="D36" s="52" t="n">
        <v>431</v>
      </c>
      <c r="E36" s="52" t="n">
        <v>288</v>
      </c>
      <c r="F36" s="52" t="n">
        <v>333</v>
      </c>
      <c r="G36" s="52" t="n">
        <v>266</v>
      </c>
      <c r="H36" s="52" t="n">
        <v>158</v>
      </c>
      <c r="I36" s="52" t="n">
        <v>214</v>
      </c>
      <c r="J36" s="52" t="n">
        <v>159</v>
      </c>
      <c r="K36" s="52" t="n">
        <v>128</v>
      </c>
      <c r="L36" s="52" t="n">
        <v>297</v>
      </c>
      <c r="M36" s="52" t="n">
        <v>142</v>
      </c>
      <c r="N36" s="52" t="n">
        <v>152</v>
      </c>
      <c r="O36" s="82" t="n">
        <f aca="false">SUM(C36:N36)</f>
        <v>2953</v>
      </c>
    </row>
    <row collapsed="false" customFormat="false" customHeight="false" hidden="false" ht="14.9" outlineLevel="0" r="37">
      <c r="B37" s="81" t="s">
        <v>40</v>
      </c>
      <c r="C37" s="52" t="n">
        <v>58</v>
      </c>
      <c r="D37" s="52" t="n">
        <v>50</v>
      </c>
      <c r="E37" s="52" t="n">
        <v>54</v>
      </c>
      <c r="F37" s="52" t="n">
        <v>85</v>
      </c>
      <c r="G37" s="52" t="n">
        <v>81</v>
      </c>
      <c r="H37" s="52" t="n">
        <v>62</v>
      </c>
      <c r="I37" s="52" t="n">
        <v>76</v>
      </c>
      <c r="J37" s="52" t="n">
        <v>82</v>
      </c>
      <c r="K37" s="52" t="n">
        <v>41</v>
      </c>
      <c r="L37" s="52" t="n">
        <v>50</v>
      </c>
      <c r="M37" s="52" t="n">
        <v>50</v>
      </c>
      <c r="N37" s="52" t="n">
        <v>66</v>
      </c>
      <c r="O37" s="82" t="n">
        <f aca="false">SUM(C37:N37)</f>
        <v>755</v>
      </c>
    </row>
    <row collapsed="false" customFormat="false" customHeight="false" hidden="false" ht="14.9" outlineLevel="0" r="38">
      <c r="B38" s="84" t="s">
        <v>41</v>
      </c>
      <c r="C38" s="85" t="n">
        <v>3</v>
      </c>
      <c r="D38" s="85" t="n">
        <v>6</v>
      </c>
      <c r="E38" s="85" t="n">
        <v>170</v>
      </c>
      <c r="F38" s="85" t="n">
        <v>174</v>
      </c>
      <c r="G38" s="85" t="n">
        <v>250</v>
      </c>
      <c r="H38" s="85" t="n">
        <v>285</v>
      </c>
      <c r="I38" s="85" t="n">
        <v>384</v>
      </c>
      <c r="J38" s="85" t="n">
        <v>405</v>
      </c>
      <c r="K38" s="85" t="n">
        <v>292</v>
      </c>
      <c r="L38" s="85" t="n">
        <v>392</v>
      </c>
      <c r="M38" s="85" t="n">
        <v>309</v>
      </c>
      <c r="N38" s="85" t="n">
        <v>361</v>
      </c>
      <c r="O38" s="82" t="n">
        <f aca="false">SUM(C38:N38)</f>
        <v>3031</v>
      </c>
    </row>
    <row collapsed="false" customFormat="false" customHeight="false" hidden="false" ht="14.9" outlineLevel="0" r="39">
      <c r="B39" s="24" t="s">
        <v>15</v>
      </c>
      <c r="C39" s="56" t="n">
        <f aca="false">SUM(C32:C38)</f>
        <v>17741</v>
      </c>
      <c r="D39" s="56" t="n">
        <f aca="false">SUM(D32:D38)</f>
        <v>17351</v>
      </c>
      <c r="E39" s="56" t="n">
        <f aca="false">SUM(E32:E38)</f>
        <v>18475</v>
      </c>
      <c r="F39" s="56" t="n">
        <f aca="false">SUM(F32:F38)</f>
        <v>17132</v>
      </c>
      <c r="G39" s="56" t="n">
        <f aca="false">SUM(G32:G38)</f>
        <v>16970</v>
      </c>
      <c r="H39" s="56" t="n">
        <f aca="false">SUM(H32:H38)</f>
        <v>14742</v>
      </c>
      <c r="I39" s="56" t="n">
        <f aca="false">SUM(I32:I38)</f>
        <v>13693</v>
      </c>
      <c r="J39" s="56" t="n">
        <f aca="false">SUM(J32:J38)</f>
        <v>15123</v>
      </c>
      <c r="K39" s="56" t="n">
        <f aca="false">SUM(K32:K38)</f>
        <v>12472</v>
      </c>
      <c r="L39" s="56" t="n">
        <f aca="false">SUM(L32:L38)</f>
        <v>13693</v>
      </c>
      <c r="M39" s="56" t="n">
        <f aca="false">SUM(M32:M38)</f>
        <v>13199</v>
      </c>
      <c r="N39" s="56" t="n">
        <f aca="false">SUM(N32:N38)</f>
        <v>12289</v>
      </c>
      <c r="O39" s="83" t="n">
        <f aca="false">SUM(O32:O38)</f>
        <v>182880</v>
      </c>
    </row>
    <row collapsed="false" customFormat="false" customHeight="false" hidden="false" ht="14.9" outlineLevel="0" r="40">
      <c r="B40" s="61" t="s">
        <v>17</v>
      </c>
      <c r="C40" s="62" t="n">
        <f aca="false">C39/30</f>
        <v>591.366666666667</v>
      </c>
      <c r="D40" s="62" t="n">
        <f aca="false">D39/30</f>
        <v>578.366666666667</v>
      </c>
      <c r="E40" s="62" t="n">
        <f aca="false">E39/30</f>
        <v>615.833333333333</v>
      </c>
      <c r="F40" s="62" t="n">
        <f aca="false">F39/30</f>
        <v>571.066666666667</v>
      </c>
      <c r="G40" s="62" t="n">
        <f aca="false">G39/30</f>
        <v>565.666666666667</v>
      </c>
      <c r="H40" s="62" t="n">
        <f aca="false">H39/30</f>
        <v>491.4</v>
      </c>
      <c r="I40" s="62" t="n">
        <f aca="false">I39/30</f>
        <v>456.433333333333</v>
      </c>
      <c r="J40" s="62" t="n">
        <f aca="false">J39/30</f>
        <v>504.1</v>
      </c>
      <c r="K40" s="62" t="n">
        <f aca="false">K39/30</f>
        <v>415.733333333333</v>
      </c>
      <c r="L40" s="62" t="n">
        <f aca="false">L39/30</f>
        <v>456.433333333333</v>
      </c>
      <c r="M40" s="62" t="n">
        <f aca="false">M39/30</f>
        <v>439.966666666667</v>
      </c>
      <c r="N40" s="62" t="n">
        <f aca="false">N39/30</f>
        <v>409.633333333333</v>
      </c>
      <c r="O40" s="57" t="n">
        <f aca="false">O39/365</f>
        <v>501.041095890411</v>
      </c>
    </row>
    <row collapsed="false" customFormat="false" customHeight="false" hidden="false" ht="14.75" outlineLevel="0" r="41">
      <c r="B41" s="29" t="s">
        <v>85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collapsed="false" customFormat="false" customHeight="false" hidden="false" ht="14.75" outlineLevel="0" r="42">
      <c r="B42" s="29" t="s">
        <v>80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mergeCells count="10">
    <mergeCell ref="B2:O2"/>
    <mergeCell ref="B12:O12"/>
    <mergeCell ref="B13:O13"/>
    <mergeCell ref="B14:P14"/>
    <mergeCell ref="B16:O16"/>
    <mergeCell ref="B27:O27"/>
    <mergeCell ref="B28:O28"/>
    <mergeCell ref="B30:O30"/>
    <mergeCell ref="B41:O41"/>
    <mergeCell ref="B42:O4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O2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D29" activeCellId="0" pane="topLeft" sqref="D29"/>
    </sheetView>
  </sheetViews>
  <cols>
    <col collapsed="false" hidden="false" max="1" min="1" style="1" width="2.0156862745098"/>
    <col collapsed="false" hidden="false" max="2" min="2" style="1" width="34.4862745098039"/>
    <col collapsed="false" hidden="false" max="3" min="3" style="5" width="14.4274509803922"/>
    <col collapsed="false" hidden="false" max="4" min="4" style="5" width="16.1607843137255"/>
    <col collapsed="false" hidden="false" max="5" min="5" style="5" width="16.5960784313726"/>
    <col collapsed="false" hidden="false" max="6" min="6" style="1" width="11.1137254901961"/>
    <col collapsed="false" hidden="true" max="16" min="7" style="1" width="0"/>
    <col collapsed="false" hidden="false" max="257" min="17" style="1" width="9.23529411764706"/>
  </cols>
  <sheetData>
    <row collapsed="false" customFormat="false" customHeight="true" hidden="false" ht="31.5" outlineLevel="0" r="2">
      <c r="B2" s="7" t="s">
        <v>86</v>
      </c>
      <c r="C2" s="7"/>
      <c r="D2" s="7"/>
      <c r="E2" s="7"/>
    </row>
    <row collapsed="false" customFormat="false" customHeight="false" hidden="false" ht="14.9" outlineLevel="0" r="3">
      <c r="B3" s="49" t="s">
        <v>83</v>
      </c>
      <c r="C3" s="50" t="n">
        <v>2011</v>
      </c>
      <c r="D3" s="50" t="n">
        <v>2012</v>
      </c>
      <c r="E3" s="86" t="s">
        <v>87</v>
      </c>
    </row>
    <row collapsed="false" customFormat="false" customHeight="false" hidden="false" ht="14.75" outlineLevel="0" r="4">
      <c r="B4" s="87" t="s">
        <v>35</v>
      </c>
      <c r="C4" s="52" t="n">
        <f aca="false">VLOOKUP(B4,'Módulo por mês'!$B$3:$O$10,14,0)</f>
        <v>82139</v>
      </c>
      <c r="D4" s="52" t="n">
        <f aca="false">VLOOKUP(B4,'Módulo por mês'!$B$17:$O$25,14,0)</f>
        <v>130033</v>
      </c>
      <c r="E4" s="23" t="n">
        <f aca="false">(D4-C4)/C4</f>
        <v>0.58308477093707</v>
      </c>
      <c r="L4" s="1" t="str">
        <f aca="false">IF(ISERROR(J4/(K4/10000000)),"",(J4/(K4/10000000)))</f>
        <v/>
      </c>
    </row>
    <row collapsed="false" customFormat="false" customHeight="false" hidden="false" ht="14.9" outlineLevel="0" r="5">
      <c r="B5" s="81" t="s">
        <v>36</v>
      </c>
      <c r="C5" s="52" t="n">
        <f aca="false">VLOOKUP(B5,'Módulo por mês'!$B$3:$O$10,14,0)</f>
        <v>8219</v>
      </c>
      <c r="D5" s="52" t="n">
        <f aca="false">VLOOKUP(B5,'Módulo por mês'!$B$17:$O$25,14,0)</f>
        <v>23524</v>
      </c>
      <c r="E5" s="23" t="n">
        <f aca="false">(D5-C5)/C5</f>
        <v>1.86214867988806</v>
      </c>
    </row>
    <row collapsed="false" customFormat="false" customHeight="false" hidden="false" ht="14.9" outlineLevel="0" r="6">
      <c r="B6" s="81" t="s">
        <v>37</v>
      </c>
      <c r="C6" s="52" t="n">
        <f aca="false">VLOOKUP(B6,'Módulo por mês'!$B$3:$O$10,14,0)</f>
        <v>2979</v>
      </c>
      <c r="D6" s="52" t="n">
        <f aca="false">VLOOKUP(B6,'Módulo por mês'!$B$17:$O$25,14,0)</f>
        <v>8354</v>
      </c>
      <c r="E6" s="23" t="n">
        <f aca="false">(D6-C6)/C6</f>
        <v>1.80429674387378</v>
      </c>
    </row>
    <row collapsed="false" customFormat="false" customHeight="false" hidden="false" ht="14.9" outlineLevel="0" r="7">
      <c r="B7" s="81" t="s">
        <v>38</v>
      </c>
      <c r="C7" s="52" t="n">
        <f aca="false">VLOOKUP(B7,'Módulo por mês'!$B$3:$O$10,14,0)</f>
        <v>1159</v>
      </c>
      <c r="D7" s="52" t="n">
        <f aca="false">VLOOKUP(B7,'Módulo por mês'!$B$17:$O$25,14,0)</f>
        <v>3017</v>
      </c>
      <c r="E7" s="23" t="n">
        <f aca="false">(D7-C7)/C7</f>
        <v>1.60310612597066</v>
      </c>
    </row>
    <row collapsed="false" customFormat="false" customHeight="false" hidden="false" ht="14.9" outlineLevel="0" r="8">
      <c r="B8" s="81" t="s">
        <v>39</v>
      </c>
      <c r="C8" s="52" t="n">
        <f aca="false">VLOOKUP(B8,'Módulo por mês'!$B$3:$O$10,14,0)</f>
        <v>1541</v>
      </c>
      <c r="D8" s="52" t="n">
        <f aca="false">VLOOKUP(B8,'Módulo por mês'!$B$17:$O$25,14,0)</f>
        <v>3221</v>
      </c>
      <c r="E8" s="23" t="n">
        <f aca="false">(D8-C8)/C8</f>
        <v>1.09020116807268</v>
      </c>
    </row>
    <row collapsed="false" customFormat="false" customHeight="false" hidden="false" ht="14.9" outlineLevel="0" r="9">
      <c r="B9" s="81" t="s">
        <v>40</v>
      </c>
      <c r="C9" s="52" t="n">
        <f aca="false">VLOOKUP(B9,'Módulo por mês'!$B$3:$O$10,14,0)</f>
        <v>437</v>
      </c>
      <c r="D9" s="52" t="n">
        <f aca="false">VLOOKUP(B9,'Módulo por mês'!$B$17:$O$25,14,0)</f>
        <v>539</v>
      </c>
      <c r="E9" s="23" t="n">
        <f aca="false">(D9-C9)/C9</f>
        <v>0.233409610983982</v>
      </c>
    </row>
    <row collapsed="false" customFormat="false" customHeight="false" hidden="false" ht="14.9" outlineLevel="0" r="10">
      <c r="B10" s="88" t="s">
        <v>15</v>
      </c>
      <c r="C10" s="56" t="n">
        <f aca="false">SUM(C4:C9)</f>
        <v>96474</v>
      </c>
      <c r="D10" s="56" t="n">
        <f aca="false">SUM(D4:D9)</f>
        <v>168688</v>
      </c>
      <c r="E10" s="89" t="n">
        <f aca="false">(D10-C10)/C10</f>
        <v>0.748533283578995</v>
      </c>
    </row>
    <row collapsed="false" customFormat="false" customHeight="false" hidden="false" ht="14.75" outlineLevel="0" r="11">
      <c r="B11" s="90" t="s">
        <v>88</v>
      </c>
      <c r="C11" s="91"/>
      <c r="D11" s="91"/>
      <c r="E11" s="91"/>
    </row>
    <row collapsed="false" customFormat="false" customHeight="false" hidden="false" ht="14.75" outlineLevel="0" r="12">
      <c r="B12" s="92"/>
      <c r="C12" s="92"/>
      <c r="D12" s="92"/>
      <c r="E12" s="92"/>
      <c r="G12" s="91"/>
      <c r="H12" s="91"/>
      <c r="I12" s="91"/>
      <c r="J12" s="91"/>
      <c r="K12" s="91"/>
      <c r="L12" s="91"/>
      <c r="M12" s="91"/>
      <c r="N12" s="91"/>
      <c r="O12" s="91"/>
    </row>
    <row collapsed="false" customFormat="false" customHeight="true" hidden="false" ht="15.75" outlineLevel="0" r="13">
      <c r="B13" s="7" t="s">
        <v>89</v>
      </c>
      <c r="C13" s="7"/>
      <c r="D13" s="7"/>
      <c r="E13" s="7"/>
    </row>
    <row collapsed="false" customFormat="false" customHeight="false" hidden="false" ht="14.9" outlineLevel="0" r="14">
      <c r="B14" s="49" t="s">
        <v>83</v>
      </c>
      <c r="C14" s="50" t="n">
        <v>2012</v>
      </c>
      <c r="D14" s="50" t="n">
        <v>2013</v>
      </c>
      <c r="E14" s="86" t="s">
        <v>87</v>
      </c>
    </row>
    <row collapsed="false" customFormat="false" customHeight="false" hidden="false" ht="14.75" outlineLevel="0" r="15">
      <c r="B15" s="87" t="s">
        <v>35</v>
      </c>
      <c r="C15" s="52" t="n">
        <f aca="false">VLOOKUP(B15,'Módulo por mês'!$B$17:$O$25,14,0)</f>
        <v>130033</v>
      </c>
      <c r="D15" s="52" t="n">
        <f aca="false">VLOOKUP(B15,'Módulo por mês'!$B$31:$O$39,14,0)</f>
        <v>124079</v>
      </c>
      <c r="E15" s="23" t="n">
        <f aca="false">IF(ISERROR((D15-C15)/C15),"",(D15-C15)/C15)</f>
        <v>-0.0457883767966593</v>
      </c>
    </row>
    <row collapsed="false" customFormat="false" customHeight="false" hidden="false" ht="14.9" outlineLevel="0" r="16">
      <c r="B16" s="81" t="s">
        <v>36</v>
      </c>
      <c r="C16" s="52" t="n">
        <f aca="false">VLOOKUP(B16,'Módulo por mês'!$B$17:$O$25,14,0)</f>
        <v>23524</v>
      </c>
      <c r="D16" s="52" t="n">
        <f aca="false">VLOOKUP(B16,'Módulo por mês'!$B$31:$O$39,14,0)</f>
        <v>38976</v>
      </c>
      <c r="E16" s="23" t="n">
        <f aca="false">IF(ISERROR((D16-C16)/C16),"",(D16-C16)/C16)</f>
        <v>0.656861078047951</v>
      </c>
    </row>
    <row collapsed="false" customFormat="false" customHeight="false" hidden="false" ht="14.9" outlineLevel="0" r="17">
      <c r="B17" s="81" t="s">
        <v>37</v>
      </c>
      <c r="C17" s="52" t="n">
        <f aca="false">VLOOKUP(B17,'Módulo por mês'!$B$17:$O$25,14,0)</f>
        <v>8354</v>
      </c>
      <c r="D17" s="52" t="n">
        <f aca="false">VLOOKUP(B17,'Módulo por mês'!$B$31:$O$39,14,0)</f>
        <v>11391</v>
      </c>
      <c r="E17" s="23" t="n">
        <f aca="false">IF(ISERROR((D17-C17)/C17),"",(D17-C17)/C17)</f>
        <v>0.363538424706727</v>
      </c>
    </row>
    <row collapsed="false" customFormat="false" customHeight="false" hidden="false" ht="14.9" outlineLevel="0" r="18">
      <c r="B18" s="81" t="s">
        <v>38</v>
      </c>
      <c r="C18" s="52" t="n">
        <f aca="false">VLOOKUP(B18,'Módulo por mês'!$B$17:$O$25,14,0)</f>
        <v>3017</v>
      </c>
      <c r="D18" s="52" t="n">
        <f aca="false">VLOOKUP(B18,'Módulo por mês'!$B$31:$O$39,14,0)</f>
        <v>1695</v>
      </c>
      <c r="E18" s="23" t="n">
        <f aca="false">IF(ISERROR((D18-C18)/C18),"",(D18-C18)/C18)</f>
        <v>-0.438183626118661</v>
      </c>
    </row>
    <row collapsed="false" customFormat="false" customHeight="false" hidden="false" ht="14.9" outlineLevel="0" r="19">
      <c r="B19" s="81" t="s">
        <v>39</v>
      </c>
      <c r="C19" s="52" t="n">
        <f aca="false">VLOOKUP(B19,'Módulo por mês'!$B$17:$O$25,14,0)</f>
        <v>3221</v>
      </c>
      <c r="D19" s="52" t="n">
        <f aca="false">VLOOKUP(B19,'Módulo por mês'!$B$31:$O$39,14,0)</f>
        <v>2953</v>
      </c>
      <c r="E19" s="23" t="n">
        <f aca="false">IF(ISERROR((D19-C19)/C19),"",(D19-C19)/C19)</f>
        <v>-0.0832039739211425</v>
      </c>
    </row>
    <row collapsed="false" customFormat="false" customHeight="false" hidden="false" ht="14.9" outlineLevel="0" r="20">
      <c r="B20" s="81" t="s">
        <v>40</v>
      </c>
      <c r="C20" s="52" t="n">
        <f aca="false">VLOOKUP(B20,'Módulo por mês'!$B$17:$O$25,14,0)</f>
        <v>539</v>
      </c>
      <c r="D20" s="52" t="n">
        <f aca="false">VLOOKUP(B20,'Módulo por mês'!$B$31:$O$39,14,0)</f>
        <v>755</v>
      </c>
      <c r="E20" s="23" t="n">
        <f aca="false">IF(ISERROR((D20-C20)/C20),"",(D20-C20)/C20)</f>
        <v>0.400742115027829</v>
      </c>
    </row>
    <row collapsed="false" customFormat="false" customHeight="false" hidden="false" ht="14.9" outlineLevel="0" r="21">
      <c r="B21" s="84" t="s">
        <v>41</v>
      </c>
      <c r="C21" s="52" t="n">
        <f aca="false">VLOOKUP(B21,'Módulo por mês'!$B$17:$O$25,14,0)</f>
        <v>9</v>
      </c>
      <c r="D21" s="52" t="n">
        <f aca="false">VLOOKUP(B21,'Módulo por mês'!$B$31:$O$39,14,0)</f>
        <v>3031</v>
      </c>
      <c r="E21" s="23" t="n">
        <f aca="false">IF(ISERROR((D21-C21)/C21),"",(D21-C21)/C21)</f>
        <v>335.777777777778</v>
      </c>
    </row>
    <row collapsed="false" customFormat="false" customHeight="false" hidden="false" ht="14.9" outlineLevel="0" r="22">
      <c r="B22" s="88" t="s">
        <v>15</v>
      </c>
      <c r="C22" s="56" t="n">
        <f aca="false">SUM(C15:C21)</f>
        <v>168697</v>
      </c>
      <c r="D22" s="56" t="n">
        <f aca="false">SUM(D15:D21)</f>
        <v>182880</v>
      </c>
      <c r="E22" s="89" t="n">
        <f aca="false">(D22-C22)/C22</f>
        <v>0.0840738128123203</v>
      </c>
    </row>
    <row collapsed="false" customFormat="false" customHeight="false" hidden="false" ht="14.75" outlineLevel="0" r="23">
      <c r="B23" s="90" t="s">
        <v>90</v>
      </c>
    </row>
  </sheetData>
  <mergeCells count="2">
    <mergeCell ref="B2:E2"/>
    <mergeCell ref="B13:E1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L34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J4" activeCellId="0" pane="topLeft" sqref="J4"/>
    </sheetView>
  </sheetViews>
  <cols>
    <col collapsed="false" hidden="false" max="1" min="1" style="1" width="2.0156862745098"/>
    <col collapsed="false" hidden="false" max="2" min="2" style="1" width="6.63921568627451"/>
    <col collapsed="false" hidden="false" max="3" min="3" style="5" width="14.2823529411765"/>
    <col collapsed="false" hidden="false" max="4" min="4" style="5" width="15.0039215686275"/>
    <col collapsed="false" hidden="false" max="5" min="5" style="5" width="17.6"/>
    <col collapsed="false" hidden="false" max="6" min="6" style="1" width="3.89803921568627"/>
    <col collapsed="false" hidden="false" max="7" min="7" style="1" width="9.23529411764706"/>
    <col collapsed="false" hidden="false" max="8" min="8" style="1" width="15.4392156862745"/>
    <col collapsed="false" hidden="false" max="9" min="9" style="1" width="16.1607843137255"/>
    <col collapsed="false" hidden="false" max="10" min="10" style="1" width="14.8588235294118"/>
    <col collapsed="false" hidden="false" max="257" min="11" style="1" width="9.23529411764706"/>
  </cols>
  <sheetData>
    <row collapsed="false" customFormat="false" customHeight="true" hidden="false" ht="51" outlineLevel="0" r="2">
      <c r="B2" s="7" t="s">
        <v>91</v>
      </c>
      <c r="C2" s="7"/>
      <c r="D2" s="7"/>
      <c r="E2" s="7"/>
      <c r="G2" s="7" t="s">
        <v>92</v>
      </c>
      <c r="H2" s="7"/>
      <c r="I2" s="7"/>
      <c r="J2" s="7"/>
    </row>
    <row collapsed="false" customFormat="false" customHeight="false" hidden="false" ht="14.9" outlineLevel="0" r="3">
      <c r="B3" s="49" t="s">
        <v>34</v>
      </c>
      <c r="C3" s="50" t="n">
        <v>2011</v>
      </c>
      <c r="D3" s="50" t="n">
        <v>2012</v>
      </c>
      <c r="E3" s="86" t="s">
        <v>87</v>
      </c>
      <c r="G3" s="49" t="s">
        <v>34</v>
      </c>
      <c r="H3" s="50" t="n">
        <v>2012</v>
      </c>
      <c r="I3" s="50" t="n">
        <v>2013</v>
      </c>
      <c r="J3" s="86" t="s">
        <v>87</v>
      </c>
    </row>
    <row collapsed="false" customFormat="false" customHeight="false" hidden="false" ht="14.75" outlineLevel="0" r="4">
      <c r="B4" s="49" t="s">
        <v>42</v>
      </c>
      <c r="C4" s="52" t="n">
        <f aca="false">VLOOKUP(B4,'UF por Mês'!$B$3:$O$32,14,0)</f>
        <v>394</v>
      </c>
      <c r="D4" s="52" t="n">
        <f aca="false">VLOOKUP(B4,'UF por Mês'!$B$39:$O$68,14,0)</f>
        <v>923</v>
      </c>
      <c r="E4" s="23" t="n">
        <f aca="false">(D4-C4)/C4</f>
        <v>1.34263959390863</v>
      </c>
      <c r="G4" s="49" t="s">
        <v>42</v>
      </c>
      <c r="H4" s="52" t="n">
        <f aca="false">VLOOKUP(G4,'UF por Mês'!$B$39:$O$68,14,0)</f>
        <v>923</v>
      </c>
      <c r="I4" s="52" t="n">
        <f aca="false">VLOOKUP(G4,'UF por Mês'!$B$74:$O$102,14,0)</f>
        <v>862</v>
      </c>
      <c r="J4" s="23" t="n">
        <f aca="false">(I4-H4)/H4</f>
        <v>-0.0660888407367281</v>
      </c>
      <c r="L4" s="1" t="str">
        <f aca="false">IF(ISERROR(J4/(K4/10000000)),"",(J4/(K4/10000000)))</f>
        <v/>
      </c>
    </row>
    <row collapsed="false" customFormat="false" customHeight="false" hidden="false" ht="14.75" outlineLevel="0" r="5">
      <c r="B5" s="49" t="s">
        <v>43</v>
      </c>
      <c r="C5" s="52" t="n">
        <f aca="false">VLOOKUP(B5,'UF por Mês'!$B$3:$O$32,14,0)</f>
        <v>2185</v>
      </c>
      <c r="D5" s="52" t="n">
        <f aca="false">VLOOKUP(B5,'UF por Mês'!$B$39:$O$68,14,0)</f>
        <v>3568</v>
      </c>
      <c r="E5" s="23" t="n">
        <f aca="false">(D5-C5)/C5</f>
        <v>0.632951945080092</v>
      </c>
      <c r="G5" s="49" t="s">
        <v>43</v>
      </c>
      <c r="H5" s="52" t="n">
        <f aca="false">VLOOKUP(G5,'UF por Mês'!$B$39:$O$68,14,0)</f>
        <v>3568</v>
      </c>
      <c r="I5" s="52" t="n">
        <f aca="false">VLOOKUP(G5,'UF por Mês'!$B$74:$O$102,14,0)</f>
        <v>3124</v>
      </c>
      <c r="J5" s="23" t="n">
        <f aca="false">(I5-H5)/H5</f>
        <v>-0.124439461883408</v>
      </c>
    </row>
    <row collapsed="false" customFormat="false" customHeight="false" hidden="false" ht="14.75" outlineLevel="0" r="6">
      <c r="B6" s="49" t="s">
        <v>44</v>
      </c>
      <c r="C6" s="52" t="n">
        <f aca="false">VLOOKUP(B6,'UF por Mês'!$B$3:$O$32,14,0)</f>
        <v>3624</v>
      </c>
      <c r="D6" s="52" t="n">
        <f aca="false">VLOOKUP(B6,'UF por Mês'!$B$39:$O$68,14,0)</f>
        <v>5952</v>
      </c>
      <c r="E6" s="23" t="n">
        <f aca="false">(D6-C6)/C6</f>
        <v>0.642384105960265</v>
      </c>
      <c r="G6" s="49" t="s">
        <v>44</v>
      </c>
      <c r="H6" s="52" t="n">
        <f aca="false">VLOOKUP(G6,'UF por Mês'!$B$39:$O$68,14,0)</f>
        <v>5952</v>
      </c>
      <c r="I6" s="52" t="n">
        <f aca="false">VLOOKUP(G6,'UF por Mês'!$B$74:$O$102,14,0)</f>
        <v>4995</v>
      </c>
      <c r="J6" s="23" t="n">
        <f aca="false">(I6-H6)/H6</f>
        <v>-0.160786290322581</v>
      </c>
    </row>
    <row collapsed="false" customFormat="false" customHeight="false" hidden="false" ht="14.75" outlineLevel="0" r="7">
      <c r="B7" s="49" t="s">
        <v>45</v>
      </c>
      <c r="C7" s="52" t="n">
        <f aca="false">VLOOKUP(B7,'UF por Mês'!$B$3:$O$32,14,0)</f>
        <v>198</v>
      </c>
      <c r="D7" s="52" t="n">
        <f aca="false">VLOOKUP(B7,'UF por Mês'!$B$39:$O$68,14,0)</f>
        <v>467</v>
      </c>
      <c r="E7" s="23" t="n">
        <f aca="false">(D7-C7)/C7</f>
        <v>1.35858585858586</v>
      </c>
      <c r="G7" s="49" t="s">
        <v>45</v>
      </c>
      <c r="H7" s="52" t="n">
        <f aca="false">VLOOKUP(G7,'UF por Mês'!$B$39:$O$68,14,0)</f>
        <v>467</v>
      </c>
      <c r="I7" s="52" t="n">
        <f aca="false">VLOOKUP(G7,'UF por Mês'!$B$74:$O$102,14,0)</f>
        <v>473</v>
      </c>
      <c r="J7" s="23" t="n">
        <f aca="false">(I7-H7)/H7</f>
        <v>0.012847965738758</v>
      </c>
    </row>
    <row collapsed="false" customFormat="false" customHeight="false" hidden="false" ht="14.75" outlineLevel="0" r="8">
      <c r="B8" s="49" t="s">
        <v>46</v>
      </c>
      <c r="C8" s="52" t="n">
        <f aca="false">VLOOKUP(B8,'UF por Mês'!$B$3:$O$32,14,0)</f>
        <v>10752</v>
      </c>
      <c r="D8" s="52" t="n">
        <f aca="false">VLOOKUP(B8,'UF por Mês'!$B$39:$O$68,14,0)</f>
        <v>17774</v>
      </c>
      <c r="E8" s="23" t="n">
        <f aca="false">(D8-C8)/C8</f>
        <v>0.653087797619048</v>
      </c>
      <c r="G8" s="49" t="s">
        <v>46</v>
      </c>
      <c r="H8" s="52" t="n">
        <f aca="false">VLOOKUP(G8,'UF por Mês'!$B$39:$O$68,14,0)</f>
        <v>17774</v>
      </c>
      <c r="I8" s="52" t="n">
        <f aca="false">VLOOKUP(G8,'UF por Mês'!$B$74:$O$102,14,0)</f>
        <v>15092</v>
      </c>
      <c r="J8" s="23" t="n">
        <f aca="false">(I8-H8)/H8</f>
        <v>-0.150894565095083</v>
      </c>
    </row>
    <row collapsed="false" customFormat="false" customHeight="false" hidden="false" ht="14.75" outlineLevel="0" r="9">
      <c r="B9" s="49" t="s">
        <v>47</v>
      </c>
      <c r="C9" s="52" t="n">
        <f aca="false">VLOOKUP(B9,'UF por Mês'!$B$3:$O$32,14,0)</f>
        <v>4682</v>
      </c>
      <c r="D9" s="52" t="n">
        <f aca="false">VLOOKUP(B9,'UF por Mês'!$B$39:$O$68,14,0)</f>
        <v>8674</v>
      </c>
      <c r="E9" s="23" t="n">
        <f aca="false">(D9-C9)/C9</f>
        <v>0.8526270824434</v>
      </c>
      <c r="G9" s="49" t="s">
        <v>47</v>
      </c>
      <c r="H9" s="52" t="n">
        <f aca="false">VLOOKUP(G9,'UF por Mês'!$B$39:$O$68,14,0)</f>
        <v>8674</v>
      </c>
      <c r="I9" s="52" t="n">
        <f aca="false">VLOOKUP(G9,'UF por Mês'!$B$74:$O$102,14,0)</f>
        <v>8601</v>
      </c>
      <c r="J9" s="23" t="n">
        <f aca="false">(I9-H9)/H9</f>
        <v>-0.00841595572976712</v>
      </c>
    </row>
    <row collapsed="false" customFormat="false" customHeight="false" hidden="false" ht="14.75" outlineLevel="0" r="10">
      <c r="B10" s="49" t="s">
        <v>48</v>
      </c>
      <c r="C10" s="52" t="n">
        <f aca="false">VLOOKUP(B10,'UF por Mês'!$B$3:$O$32,14,0)</f>
        <v>2358</v>
      </c>
      <c r="D10" s="52" t="n">
        <f aca="false">VLOOKUP(B10,'UF por Mês'!$B$39:$O$68,14,0)</f>
        <v>5134</v>
      </c>
      <c r="E10" s="23" t="n">
        <f aca="false">(D10-C10)/C10</f>
        <v>1.17726887192536</v>
      </c>
      <c r="G10" s="49" t="s">
        <v>48</v>
      </c>
      <c r="H10" s="52" t="n">
        <f aca="false">VLOOKUP(G10,'UF por Mês'!$B$39:$O$68,14,0)</f>
        <v>5134</v>
      </c>
      <c r="I10" s="52" t="n">
        <f aca="false">VLOOKUP(G10,'UF por Mês'!$B$74:$O$102,14,0)</f>
        <v>5045</v>
      </c>
      <c r="J10" s="23" t="n">
        <f aca="false">(I10-H10)/H10</f>
        <v>-0.0173354109855863</v>
      </c>
    </row>
    <row collapsed="false" customFormat="false" customHeight="false" hidden="false" ht="14.75" outlineLevel="0" r="11">
      <c r="B11" s="49" t="s">
        <v>49</v>
      </c>
      <c r="C11" s="52" t="n">
        <f aca="false">VLOOKUP(B11,'UF por Mês'!$B$3:$O$32,14,0)</f>
        <v>1665</v>
      </c>
      <c r="D11" s="52" t="n">
        <f aca="false">VLOOKUP(B11,'UF por Mês'!$B$39:$O$68,14,0)</f>
        <v>3015</v>
      </c>
      <c r="E11" s="23" t="n">
        <f aca="false">(D11-C11)/C11</f>
        <v>0.810810810810811</v>
      </c>
      <c r="G11" s="49" t="s">
        <v>49</v>
      </c>
      <c r="H11" s="52" t="n">
        <f aca="false">VLOOKUP(G11,'UF por Mês'!$B$39:$O$68,14,0)</f>
        <v>3015</v>
      </c>
      <c r="I11" s="52" t="n">
        <f aca="false">VLOOKUP(G11,'UF por Mês'!$B$74:$O$102,14,0)</f>
        <v>3380</v>
      </c>
      <c r="J11" s="23" t="n">
        <f aca="false">(I11-H11)/H11</f>
        <v>0.12106135986733</v>
      </c>
    </row>
    <row collapsed="false" customFormat="false" customHeight="false" hidden="false" ht="14.75" outlineLevel="0" r="12">
      <c r="B12" s="49" t="s">
        <v>50</v>
      </c>
      <c r="C12" s="52" t="n">
        <f aca="false">VLOOKUP(B12,'UF por Mês'!$B$3:$O$32,14,0)</f>
        <v>2512</v>
      </c>
      <c r="D12" s="52" t="n">
        <f aca="false">VLOOKUP(B12,'UF por Mês'!$B$39:$O$68,14,0)</f>
        <v>4772</v>
      </c>
      <c r="E12" s="23" t="n">
        <f aca="false">(D12-C12)/C12</f>
        <v>0.89968152866242</v>
      </c>
      <c r="G12" s="49" t="s">
        <v>50</v>
      </c>
      <c r="H12" s="52" t="n">
        <f aca="false">VLOOKUP(G12,'UF por Mês'!$B$39:$O$68,14,0)</f>
        <v>4772</v>
      </c>
      <c r="I12" s="52" t="n">
        <f aca="false">VLOOKUP(G12,'UF por Mês'!$B$74:$O$102,14,0)</f>
        <v>5649</v>
      </c>
      <c r="J12" s="23" t="n">
        <f aca="false">(I12-H12)/H12</f>
        <v>0.183780385582565</v>
      </c>
    </row>
    <row collapsed="false" customFormat="false" customHeight="false" hidden="false" ht="14.75" outlineLevel="0" r="13">
      <c r="B13" s="49" t="s">
        <v>51</v>
      </c>
      <c r="C13" s="52" t="n">
        <f aca="false">VLOOKUP(B13,'UF por Mês'!$B$3:$O$32,14,0)</f>
        <v>5320</v>
      </c>
      <c r="D13" s="52" t="n">
        <f aca="false">VLOOKUP(B13,'UF por Mês'!$B$39:$O$68,14,0)</f>
        <v>8155</v>
      </c>
      <c r="E13" s="23" t="n">
        <f aca="false">(D13-C13)/C13</f>
        <v>0.532894736842105</v>
      </c>
      <c r="G13" s="49" t="s">
        <v>51</v>
      </c>
      <c r="H13" s="52" t="n">
        <f aca="false">VLOOKUP(G13,'UF por Mês'!$B$39:$O$68,14,0)</f>
        <v>8155</v>
      </c>
      <c r="I13" s="52" t="n">
        <f aca="false">VLOOKUP(G13,'UF por Mês'!$B$74:$O$102,14,0)</f>
        <v>7196</v>
      </c>
      <c r="J13" s="23" t="n">
        <f aca="false">(I13-H13)/H13</f>
        <v>-0.117596566523605</v>
      </c>
    </row>
    <row collapsed="false" customFormat="false" customHeight="false" hidden="false" ht="14.75" outlineLevel="0" r="14">
      <c r="B14" s="49" t="s">
        <v>52</v>
      </c>
      <c r="C14" s="52" t="n">
        <f aca="false">VLOOKUP(B14,'UF por Mês'!$B$3:$O$32,14,0)</f>
        <v>6931</v>
      </c>
      <c r="D14" s="52" t="n">
        <f aca="false">VLOOKUP(B14,'UF por Mês'!$B$39:$O$68,14,0)</f>
        <v>12746</v>
      </c>
      <c r="E14" s="23" t="n">
        <f aca="false">(D14-C14)/C14</f>
        <v>0.8389842735536</v>
      </c>
      <c r="G14" s="49" t="s">
        <v>52</v>
      </c>
      <c r="H14" s="52" t="n">
        <f aca="false">VLOOKUP(G14,'UF por Mês'!$B$39:$O$68,14,0)</f>
        <v>12746</v>
      </c>
      <c r="I14" s="52" t="n">
        <f aca="false">VLOOKUP(G14,'UF por Mês'!$B$74:$O$102,14,0)</f>
        <v>14745</v>
      </c>
      <c r="J14" s="23" t="n">
        <f aca="false">(I14-H14)/H14</f>
        <v>0.156833516397301</v>
      </c>
    </row>
    <row collapsed="false" customFormat="false" customHeight="false" hidden="false" ht="14.75" outlineLevel="0" r="15">
      <c r="B15" s="49" t="s">
        <v>53</v>
      </c>
      <c r="C15" s="52" t="n">
        <f aca="false">VLOOKUP(B15,'UF por Mês'!$B$3:$O$32,14,0)</f>
        <v>1564</v>
      </c>
      <c r="D15" s="52" t="n">
        <f aca="false">VLOOKUP(B15,'UF por Mês'!$B$39:$O$68,14,0)</f>
        <v>3315</v>
      </c>
      <c r="E15" s="23" t="n">
        <f aca="false">(D15-C15)/C15</f>
        <v>1.1195652173913</v>
      </c>
      <c r="G15" s="49" t="s">
        <v>53</v>
      </c>
      <c r="H15" s="52" t="n">
        <f aca="false">VLOOKUP(G15,'UF por Mês'!$B$39:$O$68,14,0)</f>
        <v>3315</v>
      </c>
      <c r="I15" s="52" t="n">
        <f aca="false">VLOOKUP(G15,'UF por Mês'!$B$74:$O$102,14,0)</f>
        <v>3709</v>
      </c>
      <c r="J15" s="23" t="n">
        <f aca="false">(I15-H15)/H15</f>
        <v>0.118853695324284</v>
      </c>
    </row>
    <row collapsed="false" customFormat="false" customHeight="false" hidden="false" ht="14.75" outlineLevel="0" r="16">
      <c r="B16" s="49" t="s">
        <v>54</v>
      </c>
      <c r="C16" s="52" t="n">
        <f aca="false">VLOOKUP(B16,'UF por Mês'!$B$3:$O$32,14,0)</f>
        <v>1229</v>
      </c>
      <c r="D16" s="52" t="n">
        <f aca="false">VLOOKUP(B16,'UF por Mês'!$B$39:$O$68,14,0)</f>
        <v>2104</v>
      </c>
      <c r="E16" s="23" t="n">
        <f aca="false">(D16-C16)/C16</f>
        <v>0.711960943856794</v>
      </c>
      <c r="G16" s="49" t="s">
        <v>54</v>
      </c>
      <c r="H16" s="52" t="n">
        <f aca="false">VLOOKUP(G16,'UF por Mês'!$B$39:$O$68,14,0)</f>
        <v>2104</v>
      </c>
      <c r="I16" s="52" t="n">
        <f aca="false">VLOOKUP(G16,'UF por Mês'!$B$74:$O$102,14,0)</f>
        <v>2285</v>
      </c>
      <c r="J16" s="23" t="n">
        <f aca="false">(I16-H16)/H16</f>
        <v>0.0860266159695818</v>
      </c>
    </row>
    <row collapsed="false" customFormat="false" customHeight="false" hidden="false" ht="14.75" outlineLevel="0" r="17">
      <c r="B17" s="49" t="s">
        <v>55</v>
      </c>
      <c r="C17" s="52" t="n">
        <f aca="false">VLOOKUP(B17,'UF por Mês'!$B$3:$O$32,14,0)</f>
        <v>3619</v>
      </c>
      <c r="D17" s="52" t="n">
        <f aca="false">VLOOKUP(B17,'UF por Mês'!$B$39:$O$68,14,0)</f>
        <v>5404</v>
      </c>
      <c r="E17" s="23" t="n">
        <f aca="false">(D17-C17)/C17</f>
        <v>0.493230174081238</v>
      </c>
      <c r="G17" s="49" t="s">
        <v>55</v>
      </c>
      <c r="H17" s="52" t="n">
        <f aca="false">VLOOKUP(G17,'UF por Mês'!$B$39:$O$68,14,0)</f>
        <v>5404</v>
      </c>
      <c r="I17" s="52" t="n">
        <f aca="false">VLOOKUP(G17,'UF por Mês'!$B$74:$O$102,14,0)</f>
        <v>5646</v>
      </c>
      <c r="J17" s="23" t="n">
        <f aca="false">(I17-H17)/H17</f>
        <v>0.0447816432272391</v>
      </c>
    </row>
    <row collapsed="false" customFormat="false" customHeight="false" hidden="false" ht="14.75" outlineLevel="0" r="18">
      <c r="B18" s="49" t="s">
        <v>56</v>
      </c>
      <c r="C18" s="52" t="n">
        <f aca="false">VLOOKUP(B18,'UF por Mês'!$B$3:$O$32,14,0)</f>
        <v>2492</v>
      </c>
      <c r="D18" s="52" t="n">
        <f aca="false">VLOOKUP(B18,'UF por Mês'!$B$39:$O$68,14,0)</f>
        <v>3984</v>
      </c>
      <c r="E18" s="23" t="n">
        <f aca="false">(D18-C18)/C18</f>
        <v>0.598715890850722</v>
      </c>
      <c r="G18" s="49" t="s">
        <v>56</v>
      </c>
      <c r="H18" s="52" t="n">
        <f aca="false">VLOOKUP(G18,'UF por Mês'!$B$39:$O$68,14,0)</f>
        <v>3984</v>
      </c>
      <c r="I18" s="52" t="n">
        <f aca="false">VLOOKUP(G18,'UF por Mês'!$B$74:$O$102,14,0)</f>
        <v>4839</v>
      </c>
      <c r="J18" s="23" t="n">
        <f aca="false">(I18-H18)/H18</f>
        <v>0.21460843373494</v>
      </c>
    </row>
    <row collapsed="false" customFormat="false" customHeight="false" hidden="false" ht="14.75" outlineLevel="0" r="19">
      <c r="B19" s="49" t="s">
        <v>57</v>
      </c>
      <c r="C19" s="52" t="n">
        <f aca="false">VLOOKUP(B19,'UF por Mês'!$B$3:$O$32,14,0)</f>
        <v>4976</v>
      </c>
      <c r="D19" s="52" t="n">
        <f aca="false">VLOOKUP(B19,'UF por Mês'!$B$39:$O$68,14,0)</f>
        <v>8589</v>
      </c>
      <c r="E19" s="23" t="n">
        <f aca="false">(D19-C19)/C19</f>
        <v>0.726085209003215</v>
      </c>
      <c r="G19" s="49" t="s">
        <v>57</v>
      </c>
      <c r="H19" s="52" t="n">
        <f aca="false">VLOOKUP(G19,'UF por Mês'!$B$39:$O$68,14,0)</f>
        <v>8589</v>
      </c>
      <c r="I19" s="52" t="n">
        <f aca="false">VLOOKUP(G19,'UF por Mês'!$B$74:$O$102,14,0)</f>
        <v>7556</v>
      </c>
      <c r="J19" s="23" t="n">
        <f aca="false">(I19-H19)/H19</f>
        <v>-0.12027011293515</v>
      </c>
    </row>
    <row collapsed="false" customFormat="false" customHeight="false" hidden="false" ht="14.75" outlineLevel="0" r="20">
      <c r="B20" s="49" t="s">
        <v>58</v>
      </c>
      <c r="C20" s="52" t="n">
        <f aca="false">VLOOKUP(B20,'UF por Mês'!$B$3:$O$32,14,0)</f>
        <v>2184</v>
      </c>
      <c r="D20" s="52" t="n">
        <f aca="false">VLOOKUP(B20,'UF por Mês'!$B$39:$O$68,14,0)</f>
        <v>3187</v>
      </c>
      <c r="E20" s="23" t="n">
        <f aca="false">(D20-C20)/C20</f>
        <v>0.459249084249084</v>
      </c>
      <c r="G20" s="49" t="s">
        <v>58</v>
      </c>
      <c r="H20" s="52" t="n">
        <f aca="false">VLOOKUP(G20,'UF por Mês'!$B$39:$O$68,14,0)</f>
        <v>3187</v>
      </c>
      <c r="I20" s="52" t="n">
        <f aca="false">VLOOKUP(G20,'UF por Mês'!$B$74:$O$102,14,0)</f>
        <v>3014</v>
      </c>
      <c r="J20" s="23" t="n">
        <f aca="false">(I20-H20)/H20</f>
        <v>-0.0542830247882021</v>
      </c>
    </row>
    <row collapsed="false" customFormat="false" customHeight="false" hidden="false" ht="14.75" outlineLevel="0" r="21">
      <c r="B21" s="49" t="s">
        <v>59</v>
      </c>
      <c r="C21" s="52" t="n">
        <f aca="false">VLOOKUP(B21,'UF por Mês'!$B$3:$O$32,14,0)</f>
        <v>3849</v>
      </c>
      <c r="D21" s="52" t="n">
        <f aca="false">VLOOKUP(B21,'UF por Mês'!$B$39:$O$68,14,0)</f>
        <v>6993</v>
      </c>
      <c r="E21" s="23" t="n">
        <f aca="false">(D21-C21)/C21</f>
        <v>0.816835541699143</v>
      </c>
      <c r="G21" s="49" t="s">
        <v>59</v>
      </c>
      <c r="H21" s="52" t="n">
        <f aca="false">VLOOKUP(G21,'UF por Mês'!$B$39:$O$68,14,0)</f>
        <v>6993</v>
      </c>
      <c r="I21" s="52" t="n">
        <f aca="false">VLOOKUP(G21,'UF por Mês'!$B$74:$O$102,14,0)</f>
        <v>8342</v>
      </c>
      <c r="J21" s="23" t="n">
        <f aca="false">(I21-H21)/H21</f>
        <v>0.192907192907193</v>
      </c>
    </row>
    <row collapsed="false" customFormat="false" customHeight="false" hidden="false" ht="14.75" outlineLevel="0" r="22">
      <c r="B22" s="49" t="s">
        <v>60</v>
      </c>
      <c r="C22" s="52" t="n">
        <f aca="false">VLOOKUP(B22,'UF por Mês'!$B$3:$O$32,14,0)</f>
        <v>10813</v>
      </c>
      <c r="D22" s="52" t="n">
        <f aca="false">VLOOKUP(B22,'UF por Mês'!$B$39:$O$68,14,0)</f>
        <v>20443</v>
      </c>
      <c r="E22" s="23" t="n">
        <f aca="false">(D22-C22)/C22</f>
        <v>0.890594654582447</v>
      </c>
      <c r="G22" s="49" t="s">
        <v>60</v>
      </c>
      <c r="H22" s="52" t="n">
        <f aca="false">VLOOKUP(G22,'UF por Mês'!$B$39:$O$68,14,0)</f>
        <v>20443</v>
      </c>
      <c r="I22" s="52" t="n">
        <f aca="false">VLOOKUP(G22,'UF por Mês'!$B$74:$O$102,14,0)</f>
        <v>23997</v>
      </c>
      <c r="J22" s="23" t="n">
        <f aca="false">(I22-H22)/H22</f>
        <v>0.173849239348432</v>
      </c>
    </row>
    <row collapsed="false" customFormat="false" customHeight="false" hidden="false" ht="14.75" outlineLevel="0" r="23">
      <c r="B23" s="49" t="s">
        <v>61</v>
      </c>
      <c r="C23" s="52" t="n">
        <f aca="false">VLOOKUP(B23,'UF por Mês'!$B$3:$O$32,14,0)</f>
        <v>3213</v>
      </c>
      <c r="D23" s="52" t="n">
        <f aca="false">VLOOKUP(B23,'UF por Mês'!$B$39:$O$68,14,0)</f>
        <v>5936</v>
      </c>
      <c r="E23" s="23" t="n">
        <f aca="false">(D23-C23)/C23</f>
        <v>0.847494553376906</v>
      </c>
      <c r="G23" s="49" t="s">
        <v>61</v>
      </c>
      <c r="H23" s="52" t="n">
        <f aca="false">VLOOKUP(G23,'UF por Mês'!$B$39:$O$68,14,0)</f>
        <v>5936</v>
      </c>
      <c r="I23" s="52" t="n">
        <f aca="false">VLOOKUP(G23,'UF por Mês'!$B$74:$O$102,14,0)</f>
        <v>5524</v>
      </c>
      <c r="J23" s="23" t="n">
        <f aca="false">(I23-H23)/H23</f>
        <v>-0.0694070080862534</v>
      </c>
    </row>
    <row collapsed="false" customFormat="false" customHeight="false" hidden="false" ht="14.75" outlineLevel="0" r="24">
      <c r="B24" s="49" t="s">
        <v>62</v>
      </c>
      <c r="C24" s="52" t="n">
        <f aca="false">VLOOKUP(B24,'UF por Mês'!$B$3:$O$32,14,0)</f>
        <v>1214</v>
      </c>
      <c r="D24" s="52" t="n">
        <f aca="false">VLOOKUP(B24,'UF por Mês'!$B$39:$O$68,14,0)</f>
        <v>1877</v>
      </c>
      <c r="E24" s="23" t="n">
        <f aca="false">(D24-C24)/C24</f>
        <v>0.546128500823723</v>
      </c>
      <c r="G24" s="49" t="s">
        <v>62</v>
      </c>
      <c r="H24" s="52" t="n">
        <f aca="false">VLOOKUP(G24,'UF por Mês'!$B$39:$O$68,14,0)</f>
        <v>1877</v>
      </c>
      <c r="I24" s="52" t="n">
        <f aca="false">VLOOKUP(G24,'UF por Mês'!$B$74:$O$102,14,0)</f>
        <v>1790</v>
      </c>
      <c r="J24" s="23" t="n">
        <f aca="false">(I24-H24)/H24</f>
        <v>-0.0463505594033031</v>
      </c>
    </row>
    <row collapsed="false" customFormat="false" customHeight="false" hidden="false" ht="14.75" outlineLevel="0" r="25">
      <c r="B25" s="49" t="s">
        <v>63</v>
      </c>
      <c r="C25" s="52" t="n">
        <f aca="false">VLOOKUP(B25,'UF por Mês'!$B$3:$O$32,14,0)</f>
        <v>103</v>
      </c>
      <c r="D25" s="52" t="n">
        <f aca="false">VLOOKUP(B25,'UF por Mês'!$B$39:$O$68,14,0)</f>
        <v>211</v>
      </c>
      <c r="E25" s="23" t="n">
        <f aca="false">(D25-C25)/C25</f>
        <v>1.04854368932039</v>
      </c>
      <c r="G25" s="49" t="s">
        <v>63</v>
      </c>
      <c r="H25" s="52" t="n">
        <f aca="false">VLOOKUP(G25,'UF por Mês'!$B$39:$O$68,14,0)</f>
        <v>211</v>
      </c>
      <c r="I25" s="52" t="n">
        <f aca="false">VLOOKUP(G25,'UF por Mês'!$B$74:$O$102,14,0)</f>
        <v>181</v>
      </c>
      <c r="J25" s="23" t="n">
        <f aca="false">(I25-H25)/H25</f>
        <v>-0.14218009478673</v>
      </c>
    </row>
    <row collapsed="false" customFormat="false" customHeight="false" hidden="false" ht="14.75" outlineLevel="0" r="26">
      <c r="B26" s="49" t="s">
        <v>64</v>
      </c>
      <c r="C26" s="52" t="n">
        <f aca="false">VLOOKUP(B26,'UF por Mês'!$B$3:$O$32,14,0)</f>
        <v>4064</v>
      </c>
      <c r="D26" s="52" t="n">
        <f aca="false">VLOOKUP(B26,'UF por Mês'!$B$39:$O$68,14,0)</f>
        <v>7766</v>
      </c>
      <c r="E26" s="23" t="n">
        <f aca="false">(D26-C26)/C26</f>
        <v>0.910925196850394</v>
      </c>
      <c r="G26" s="49" t="s">
        <v>64</v>
      </c>
      <c r="H26" s="52" t="n">
        <f aca="false">VLOOKUP(G26,'UF por Mês'!$B$39:$O$68,14,0)</f>
        <v>7766</v>
      </c>
      <c r="I26" s="52" t="n">
        <f aca="false">VLOOKUP(G26,'UF por Mês'!$B$74:$O$102,14,0)</f>
        <v>9856</v>
      </c>
      <c r="J26" s="23" t="n">
        <f aca="false">(I26-H26)/H26</f>
        <v>0.269121813031161</v>
      </c>
    </row>
    <row collapsed="false" customFormat="false" customHeight="false" hidden="false" ht="14.75" outlineLevel="0" r="27">
      <c r="B27" s="49" t="s">
        <v>65</v>
      </c>
      <c r="C27" s="52" t="n">
        <f aca="false">VLOOKUP(B27,'UF por Mês'!$B$3:$O$32,14,0)</f>
        <v>2466</v>
      </c>
      <c r="D27" s="52" t="n">
        <f aca="false">VLOOKUP(B27,'UF por Mês'!$B$39:$O$68,14,0)</f>
        <v>4233</v>
      </c>
      <c r="E27" s="23" t="n">
        <f aca="false">(D27-C27)/C27</f>
        <v>0.71654501216545</v>
      </c>
      <c r="G27" s="49" t="s">
        <v>65</v>
      </c>
      <c r="H27" s="52" t="n">
        <f aca="false">VLOOKUP(G27,'UF por Mês'!$B$39:$O$68,14,0)</f>
        <v>4233</v>
      </c>
      <c r="I27" s="52" t="n">
        <f aca="false">VLOOKUP(G27,'UF por Mês'!$B$74:$O$102,14,0)</f>
        <v>5871</v>
      </c>
      <c r="J27" s="23" t="n">
        <f aca="false">(I27-H27)/H27</f>
        <v>0.386959603118356</v>
      </c>
    </row>
    <row collapsed="false" customFormat="false" customHeight="false" hidden="false" ht="14.75" outlineLevel="0" r="28">
      <c r="B28" s="49" t="s">
        <v>66</v>
      </c>
      <c r="C28" s="52" t="n">
        <f aca="false">VLOOKUP(B28,'UF por Mês'!$B$3:$O$32,14,0)</f>
        <v>942</v>
      </c>
      <c r="D28" s="52" t="n">
        <f aca="false">VLOOKUP(B28,'UF por Mês'!$B$39:$O$68,14,0)</f>
        <v>1653</v>
      </c>
      <c r="E28" s="23" t="n">
        <f aca="false">(D28-C28)/C28</f>
        <v>0.754777070063694</v>
      </c>
      <c r="G28" s="49" t="s">
        <v>66</v>
      </c>
      <c r="H28" s="52" t="n">
        <f aca="false">VLOOKUP(G28,'UF por Mês'!$B$39:$O$68,14,0)</f>
        <v>1653</v>
      </c>
      <c r="I28" s="52" t="n">
        <f aca="false">VLOOKUP(G28,'UF por Mês'!$B$74:$O$102,14,0)</f>
        <v>1892</v>
      </c>
      <c r="J28" s="23" t="n">
        <f aca="false">(I28-H28)/H28</f>
        <v>0.144585601935874</v>
      </c>
    </row>
    <row collapsed="false" customFormat="false" customHeight="false" hidden="false" ht="14.75" outlineLevel="0" r="29">
      <c r="B29" s="49" t="s">
        <v>67</v>
      </c>
      <c r="C29" s="52" t="n">
        <f aca="false">VLOOKUP(B29,'UF por Mês'!$B$3:$O$32,14,0)</f>
        <v>12565</v>
      </c>
      <c r="D29" s="52" t="n">
        <f aca="false">VLOOKUP(B29,'UF por Mês'!$B$39:$O$68,14,0)</f>
        <v>20906</v>
      </c>
      <c r="E29" s="23" t="n">
        <f aca="false">(D29-C29)/C29</f>
        <v>0.663828093911659</v>
      </c>
      <c r="G29" s="49" t="s">
        <v>67</v>
      </c>
      <c r="H29" s="52" t="n">
        <f aca="false">VLOOKUP(G29,'UF por Mês'!$B$39:$O$68,14,0)</f>
        <v>20906</v>
      </c>
      <c r="I29" s="52" t="n">
        <f aca="false">VLOOKUP(G29,'UF por Mês'!$B$74:$O$102,14,0)</f>
        <v>28067</v>
      </c>
      <c r="J29" s="23" t="n">
        <f aca="false">(I29-H29)/H29</f>
        <v>0.342533244044772</v>
      </c>
    </row>
    <row collapsed="false" customFormat="false" customHeight="false" hidden="false" ht="14.75" outlineLevel="0" r="30">
      <c r="B30" s="49" t="s">
        <v>68</v>
      </c>
      <c r="C30" s="52" t="n">
        <f aca="false">VLOOKUP(B30,'UF por Mês'!$B$3:$O$32,14,0)</f>
        <v>523</v>
      </c>
      <c r="D30" s="52" t="n">
        <f aca="false">VLOOKUP(B30,'UF por Mês'!$B$39:$O$68,14,0)</f>
        <v>805</v>
      </c>
      <c r="E30" s="23" t="n">
        <f aca="false">(D30-C30)/C30</f>
        <v>0.539196940726577</v>
      </c>
      <c r="G30" s="49" t="s">
        <v>68</v>
      </c>
      <c r="H30" s="52" t="n">
        <f aca="false">VLOOKUP(G30,'UF por Mês'!$B$39:$O$68,14,0)</f>
        <v>805</v>
      </c>
      <c r="I30" s="52" t="n">
        <f aca="false">VLOOKUP(G30,'UF por Mês'!$B$74:$O$102,14,0)</f>
        <v>811</v>
      </c>
      <c r="J30" s="23" t="n">
        <f aca="false">(I30-H30)/H30</f>
        <v>0.00745341614906832</v>
      </c>
    </row>
    <row collapsed="false" customFormat="false" customHeight="false" hidden="false" ht="14.75" outlineLevel="0" r="31">
      <c r="B31" s="49" t="s">
        <v>69</v>
      </c>
      <c r="C31" s="52" t="n">
        <f aca="false">VLOOKUP(B31,'UF por Mês'!$B$3:$O$32,14,0)</f>
        <v>37</v>
      </c>
      <c r="D31" s="52" t="n">
        <f aca="false">VLOOKUP(B31,'UF por Mês'!$B$39:$O$68,14,0)</f>
        <v>111</v>
      </c>
      <c r="E31" s="23" t="n">
        <f aca="false">(D31-C31)/C31</f>
        <v>2</v>
      </c>
      <c r="G31" s="49" t="s">
        <v>69</v>
      </c>
      <c r="H31" s="52" t="n">
        <f aca="false">VLOOKUP(G31,'UF por Mês'!$B$39:$O$68,14,0)</f>
        <v>111</v>
      </c>
      <c r="I31" s="52" t="n">
        <f aca="false">VLOOKUP(G31,'UF por Mês'!$B$74:$O$102,14,0)</f>
        <v>338</v>
      </c>
      <c r="J31" s="23" t="n">
        <f aca="false">(I31-H31)/H31</f>
        <v>2.04504504504504</v>
      </c>
    </row>
    <row collapsed="false" customFormat="false" customHeight="false" hidden="false" ht="14.75" outlineLevel="0" r="32">
      <c r="B32" s="55" t="s">
        <v>15</v>
      </c>
      <c r="C32" s="56" t="n">
        <f aca="false">SUM(C4:C31)</f>
        <v>96474</v>
      </c>
      <c r="D32" s="56" t="n">
        <f aca="false">SUM(D4:D31)</f>
        <v>168697</v>
      </c>
      <c r="E32" s="93" t="n">
        <f aca="false">(D32-C32)/C32</f>
        <v>0.748626572962664</v>
      </c>
      <c r="G32" s="55" t="s">
        <v>15</v>
      </c>
      <c r="H32" s="56" t="n">
        <f aca="false">SUM(H4:H31)</f>
        <v>168697</v>
      </c>
      <c r="I32" s="56" t="n">
        <f aca="false">SUM(I4:I31)</f>
        <v>182880</v>
      </c>
      <c r="J32" s="93" t="n">
        <f aca="false">(I32-H32)/H32</f>
        <v>0.0840738128123203</v>
      </c>
    </row>
    <row collapsed="false" customFormat="false" customHeight="true" hidden="false" ht="33.75" outlineLevel="0" r="33">
      <c r="B33" s="94" t="s">
        <v>93</v>
      </c>
      <c r="C33" s="94"/>
      <c r="D33" s="94"/>
      <c r="E33" s="94"/>
      <c r="G33" s="94" t="s">
        <v>94</v>
      </c>
      <c r="H33" s="94"/>
      <c r="I33" s="94"/>
      <c r="J33" s="94"/>
    </row>
    <row collapsed="false" customFormat="false" customHeight="true" hidden="false" ht="15.75" outlineLevel="0" r="34"/>
  </sheetData>
  <mergeCells count="4">
    <mergeCell ref="B2:E2"/>
    <mergeCell ref="G2:J2"/>
    <mergeCell ref="B33:E34"/>
    <mergeCell ref="G33:J3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R33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F5" activeCellId="0" pane="topLeft" sqref="F5"/>
    </sheetView>
  </sheetViews>
  <cols>
    <col collapsed="false" hidden="false" max="1" min="1" style="1" width="2.0156862745098"/>
    <col collapsed="false" hidden="false" max="2" min="2" style="1" width="8.07843137254902"/>
    <col collapsed="false" hidden="false" max="3" min="3" style="1" width="7.2156862745098"/>
    <col collapsed="false" hidden="false" max="4" min="4" style="5" width="10.2470588235294"/>
    <col collapsed="false" hidden="false" max="5" min="5" style="1" width="15.2941176470588"/>
    <col collapsed="false" hidden="false" max="6" min="6" style="1" width="25.9647058823529"/>
    <col collapsed="false" hidden="false" max="7" min="7" style="95" width="2.45098039215686"/>
    <col collapsed="false" hidden="false" max="8" min="8" style="1" width="8.07843137254902"/>
    <col collapsed="false" hidden="false" max="9" min="9" style="1" width="7.2156862745098"/>
    <col collapsed="false" hidden="false" max="10" min="10" style="1" width="10.2470588235294"/>
    <col collapsed="false" hidden="false" max="11" min="11" style="1" width="15.2941176470588"/>
    <col collapsed="false" hidden="false" max="12" min="12" style="1" width="23.5254901960784"/>
    <col collapsed="false" hidden="false" max="13" min="13" style="1" width="2.74117647058824"/>
    <col collapsed="false" hidden="false" max="15" min="14" style="1" width="9.23529411764706"/>
    <col collapsed="false" hidden="false" max="16" min="16" style="1" width="16.0156862745098"/>
    <col collapsed="false" hidden="false" max="18" min="17" style="1" width="22.8"/>
    <col collapsed="false" hidden="false" max="257" min="19" style="1" width="9.23529411764706"/>
  </cols>
  <sheetData>
    <row collapsed="false" customFormat="false" customHeight="true" hidden="false" ht="27" outlineLevel="0" r="2">
      <c r="B2" s="96" t="s">
        <v>95</v>
      </c>
      <c r="C2" s="96"/>
      <c r="D2" s="96"/>
      <c r="E2" s="96"/>
      <c r="F2" s="96"/>
      <c r="H2" s="96" t="s">
        <v>96</v>
      </c>
      <c r="I2" s="96"/>
      <c r="J2" s="96"/>
      <c r="K2" s="96"/>
      <c r="L2" s="96"/>
      <c r="N2" s="96" t="s">
        <v>97</v>
      </c>
      <c r="O2" s="96"/>
      <c r="P2" s="96"/>
      <c r="Q2" s="96"/>
      <c r="R2" s="96"/>
    </row>
    <row collapsed="false" customFormat="false" customHeight="false" hidden="false" ht="28.35" outlineLevel="0" r="3">
      <c r="B3" s="49" t="s">
        <v>98</v>
      </c>
      <c r="C3" s="68" t="s">
        <v>34</v>
      </c>
      <c r="D3" s="50" t="s">
        <v>99</v>
      </c>
      <c r="E3" s="50" t="s">
        <v>100</v>
      </c>
      <c r="F3" s="86" t="s">
        <v>101</v>
      </c>
      <c r="H3" s="49" t="s">
        <v>98</v>
      </c>
      <c r="I3" s="68" t="s">
        <v>34</v>
      </c>
      <c r="J3" s="50" t="s">
        <v>99</v>
      </c>
      <c r="K3" s="50" t="s">
        <v>100</v>
      </c>
      <c r="L3" s="86" t="s">
        <v>101</v>
      </c>
      <c r="M3" s="97"/>
      <c r="N3" s="49" t="s">
        <v>98</v>
      </c>
      <c r="O3" s="68" t="s">
        <v>34</v>
      </c>
      <c r="P3" s="50" t="s">
        <v>99</v>
      </c>
      <c r="Q3" s="50" t="s">
        <v>100</v>
      </c>
      <c r="R3" s="86" t="s">
        <v>101</v>
      </c>
    </row>
    <row collapsed="false" customFormat="false" customHeight="false" hidden="false" ht="14.75" outlineLevel="0" r="4">
      <c r="B4" s="98" t="s">
        <v>102</v>
      </c>
      <c r="C4" s="68" t="s">
        <v>44</v>
      </c>
      <c r="D4" s="52" t="n">
        <f aca="false">VLOOKUP(C4,'UF por Mês'!$B$3:$O$32,14,0)</f>
        <v>3624</v>
      </c>
      <c r="E4" s="99" t="n">
        <v>3483985</v>
      </c>
      <c r="F4" s="100" t="n">
        <f aca="false">IF(ISERROR(D4/(E4/100000)),"",(D4/(E4/100000)))</f>
        <v>104.018817532222</v>
      </c>
      <c r="H4" s="98" t="s">
        <v>102</v>
      </c>
      <c r="I4" s="68" t="s">
        <v>48</v>
      </c>
      <c r="J4" s="52" t="n">
        <f aca="false">VLOOKUP(I4,'UF por Mês'!$B$39:$O$68,14,0)</f>
        <v>5134</v>
      </c>
      <c r="K4" s="99" t="n">
        <v>2570160</v>
      </c>
      <c r="L4" s="100" t="n">
        <f aca="false">IF(ISERROR(J4/(K4/100000)),"",(J4/(K4/100000)))</f>
        <v>199.754100912006</v>
      </c>
      <c r="M4" s="101"/>
      <c r="N4" s="98" t="s">
        <v>102</v>
      </c>
      <c r="O4" s="49" t="s">
        <v>48</v>
      </c>
      <c r="P4" s="52" t="n">
        <f aca="false">VLOOKUP(O4,'UF por Mês'!$B$74:$O$103,14,0)</f>
        <v>5045</v>
      </c>
      <c r="Q4" s="99" t="n">
        <v>2570160</v>
      </c>
      <c r="R4" s="100" t="n">
        <f aca="false">IF(ISERROR(P4/(Q4/100000)),"",(P4/(Q4/100000)))</f>
        <v>196.29128147664</v>
      </c>
    </row>
    <row collapsed="false" customFormat="false" customHeight="false" hidden="false" ht="14.75" outlineLevel="0" r="5">
      <c r="B5" s="98" t="s">
        <v>103</v>
      </c>
      <c r="C5" s="68" t="s">
        <v>61</v>
      </c>
      <c r="D5" s="52" t="n">
        <f aca="false">VLOOKUP(C5,'UF por Mês'!$B$3:$O$32,14,0)</f>
        <v>3213</v>
      </c>
      <c r="E5" s="99" t="n">
        <v>3168027</v>
      </c>
      <c r="F5" s="100" t="n">
        <f aca="false">IF(ISERROR(D5/(E5/100000)),"",(D5/(E5/100000)))</f>
        <v>101.419590173947</v>
      </c>
      <c r="H5" s="98" t="s">
        <v>103</v>
      </c>
      <c r="I5" s="68" t="s">
        <v>61</v>
      </c>
      <c r="J5" s="52" t="n">
        <f aca="false">VLOOKUP(I5,'UF por Mês'!$B$39:$O$68,14,0)</f>
        <v>5936</v>
      </c>
      <c r="K5" s="99" t="n">
        <v>3168027</v>
      </c>
      <c r="L5" s="100" t="n">
        <f aca="false">IF(ISERROR(J5/(K5/100000)),"",(J5/(K5/100000)))</f>
        <v>187.372140452086</v>
      </c>
      <c r="M5" s="101"/>
      <c r="N5" s="98" t="s">
        <v>103</v>
      </c>
      <c r="O5" s="49" t="s">
        <v>61</v>
      </c>
      <c r="P5" s="52" t="n">
        <f aca="false">VLOOKUP(O5,'UF por Mês'!$B$74:$O$103,14,0)</f>
        <v>5524</v>
      </c>
      <c r="Q5" s="99" t="n">
        <v>3168027</v>
      </c>
      <c r="R5" s="100" t="n">
        <f aca="false">IF(ISERROR(P5/(Q5/100000)),"",(P5/(Q5/100000)))</f>
        <v>174.367200784589</v>
      </c>
    </row>
    <row collapsed="false" customFormat="false" customHeight="false" hidden="false" ht="14.75" outlineLevel="0" r="6">
      <c r="B6" s="98" t="s">
        <v>104</v>
      </c>
      <c r="C6" s="68" t="s">
        <v>48</v>
      </c>
      <c r="D6" s="52" t="n">
        <f aca="false">VLOOKUP(C6,'UF por Mês'!$B$3:$O$32,14,0)</f>
        <v>2358</v>
      </c>
      <c r="E6" s="99" t="n">
        <v>2570160</v>
      </c>
      <c r="F6" s="100" t="n">
        <f aca="false">IF(ISERROR(D6/(E6/100000)),"",(D6/(E6/100000)))</f>
        <v>91.7452609954244</v>
      </c>
      <c r="H6" s="98" t="s">
        <v>104</v>
      </c>
      <c r="I6" s="68" t="s">
        <v>44</v>
      </c>
      <c r="J6" s="52" t="n">
        <f aca="false">VLOOKUP(I6,'UF por Mês'!$B$39:$O$68,14,0)</f>
        <v>5952</v>
      </c>
      <c r="K6" s="99" t="n">
        <v>3483985</v>
      </c>
      <c r="L6" s="100" t="n">
        <f aca="false">IF(ISERROR(J6/(K6/100000)),"",(J6/(K6/100000)))</f>
        <v>170.838852635703</v>
      </c>
      <c r="M6" s="101"/>
      <c r="N6" s="98" t="s">
        <v>104</v>
      </c>
      <c r="O6" s="49" t="s">
        <v>53</v>
      </c>
      <c r="P6" s="52" t="n">
        <f aca="false">VLOOKUP(O6,'UF por Mês'!$B$74:$O$103,14,0)</f>
        <v>3709</v>
      </c>
      <c r="Q6" s="99" t="n">
        <v>2449024</v>
      </c>
      <c r="R6" s="100" t="n">
        <f aca="false">IF(ISERROR(P6/(Q6/100000)),"",(P6/(Q6/100000)))</f>
        <v>151.448087074688</v>
      </c>
    </row>
    <row collapsed="false" customFormat="false" customHeight="false" hidden="false" ht="14.75" outlineLevel="0" r="7">
      <c r="B7" s="98" t="s">
        <v>105</v>
      </c>
      <c r="C7" s="68" t="s">
        <v>51</v>
      </c>
      <c r="D7" s="52" t="n">
        <f aca="false">VLOOKUP(C7,'UF por Mês'!$B$3:$O$32,14,0)</f>
        <v>5320</v>
      </c>
      <c r="E7" s="99" t="n">
        <v>6574789</v>
      </c>
      <c r="F7" s="100" t="n">
        <f aca="false">IF(ISERROR(D7/(E7/100000)),"",(D7/(E7/100000)))</f>
        <v>80.9151441970229</v>
      </c>
      <c r="H7" s="98" t="s">
        <v>105</v>
      </c>
      <c r="I7" s="68" t="s">
        <v>53</v>
      </c>
      <c r="J7" s="52" t="n">
        <f aca="false">VLOOKUP(I7,'UF por Mês'!$B$39:$O$68,14,0)</f>
        <v>3315</v>
      </c>
      <c r="K7" s="99" t="n">
        <v>2449024</v>
      </c>
      <c r="L7" s="100" t="n">
        <f aca="false">IF(ISERROR(J7/(K7/100000)),"",(J7/(K7/100000)))</f>
        <v>135.360045471175</v>
      </c>
      <c r="M7" s="101"/>
      <c r="N7" s="98" t="s">
        <v>105</v>
      </c>
      <c r="O7" s="49" t="s">
        <v>60</v>
      </c>
      <c r="P7" s="52" t="n">
        <f aca="false">VLOOKUP(O7,'UF por Mês'!$B$74:$O$103,14,0)</f>
        <v>23997</v>
      </c>
      <c r="Q7" s="99" t="n">
        <v>15989929</v>
      </c>
      <c r="R7" s="100" t="n">
        <f aca="false">IF(ISERROR(P7/(Q7/100000)),"",(P7/(Q7/100000)))</f>
        <v>150.075713281779</v>
      </c>
    </row>
    <row collapsed="false" customFormat="false" customHeight="false" hidden="false" ht="14.75" outlineLevel="0" r="8">
      <c r="B8" s="98" t="s">
        <v>106</v>
      </c>
      <c r="C8" s="68" t="s">
        <v>62</v>
      </c>
      <c r="D8" s="52" t="n">
        <f aca="false">VLOOKUP(C8,'UF por Mês'!$B$3:$O$32,14,0)</f>
        <v>1214</v>
      </c>
      <c r="E8" s="99" t="n">
        <v>1562409</v>
      </c>
      <c r="F8" s="100" t="n">
        <f aca="false">IF(ISERROR(D8/(E8/100000)),"",(D8/(E8/100000)))</f>
        <v>77.7005252785922</v>
      </c>
      <c r="H8" s="98" t="s">
        <v>106</v>
      </c>
      <c r="I8" s="68" t="s">
        <v>60</v>
      </c>
      <c r="J8" s="52" t="n">
        <f aca="false">VLOOKUP(I8,'UF por Mês'!$B$39:$O$68,14,0)</f>
        <v>20443</v>
      </c>
      <c r="K8" s="99" t="n">
        <v>15989929</v>
      </c>
      <c r="L8" s="100" t="n">
        <f aca="false">IF(ISERROR(J8/(K8/100000)),"",(J8/(K8/100000)))</f>
        <v>127.849223095362</v>
      </c>
      <c r="M8" s="101"/>
      <c r="N8" s="98" t="s">
        <v>106</v>
      </c>
      <c r="O8" s="49" t="s">
        <v>44</v>
      </c>
      <c r="P8" s="52" t="n">
        <f aca="false">VLOOKUP(O8,'UF por Mês'!$B$74:$O$103,14,0)</f>
        <v>4995</v>
      </c>
      <c r="Q8" s="99" t="n">
        <v>3483985</v>
      </c>
      <c r="R8" s="100" t="n">
        <f aca="false">IF(ISERROR(P8/(Q8/100000)),"",(P8/(Q8/100000)))</f>
        <v>143.370307277442</v>
      </c>
    </row>
    <row collapsed="false" customFormat="false" customHeight="false" hidden="false" ht="14.75" outlineLevel="0" r="9">
      <c r="B9" s="98" t="s">
        <v>107</v>
      </c>
      <c r="C9" s="68" t="s">
        <v>46</v>
      </c>
      <c r="D9" s="52" t="n">
        <f aca="false">VLOOKUP(C9,'UF por Mês'!$B$3:$O$32,14,0)</f>
        <v>10752</v>
      </c>
      <c r="E9" s="99" t="n">
        <v>14016906</v>
      </c>
      <c r="F9" s="100" t="n">
        <f aca="false">IF(ISERROR(D9/(E9/100000)),"",(D9/(E9/100000)))</f>
        <v>76.7073703711789</v>
      </c>
      <c r="H9" s="98" t="s">
        <v>107</v>
      </c>
      <c r="I9" s="68" t="s">
        <v>46</v>
      </c>
      <c r="J9" s="52" t="n">
        <f aca="false">VLOOKUP(I9,'UF por Mês'!$B$39:$O$68,14,0)</f>
        <v>17774</v>
      </c>
      <c r="K9" s="99" t="n">
        <v>14016906</v>
      </c>
      <c r="L9" s="100" t="n">
        <f aca="false">IF(ISERROR(J9/(K9/100000)),"",(J9/(K9/100000)))</f>
        <v>126.804017948041</v>
      </c>
      <c r="M9" s="101"/>
      <c r="N9" s="98" t="s">
        <v>107</v>
      </c>
      <c r="O9" s="49" t="s">
        <v>56</v>
      </c>
      <c r="P9" s="52" t="n">
        <f aca="false">VLOOKUP(O9,'UF por Mês'!$B$74:$O$103,14,0)</f>
        <v>4839</v>
      </c>
      <c r="Q9" s="99" t="n">
        <v>3766528</v>
      </c>
      <c r="R9" s="100" t="n">
        <f aca="false">IF(ISERROR(P9/(Q9/100000)),"",(P9/(Q9/100000)))</f>
        <v>128.473756201998</v>
      </c>
    </row>
    <row collapsed="false" customFormat="false" customHeight="false" hidden="false" ht="14.75" outlineLevel="0" r="10">
      <c r="B10" s="98" t="s">
        <v>108</v>
      </c>
      <c r="C10" s="68" t="s">
        <v>58</v>
      </c>
      <c r="D10" s="52" t="n">
        <f aca="false">VLOOKUP(C10,'UF por Mês'!$B$3:$O$32,14,0)</f>
        <v>2184</v>
      </c>
      <c r="E10" s="99" t="n">
        <v>3118360</v>
      </c>
      <c r="F10" s="100" t="n">
        <f aca="false">IF(ISERROR(D10/(E10/100000)),"",(D10/(E10/100000)))</f>
        <v>70.0368142228607</v>
      </c>
      <c r="H10" s="98" t="s">
        <v>108</v>
      </c>
      <c r="I10" s="68" t="s">
        <v>42</v>
      </c>
      <c r="J10" s="52" t="n">
        <f aca="false">VLOOKUP(I10,'UF por Mês'!$B$39:$O$68,14,0)</f>
        <v>923</v>
      </c>
      <c r="K10" s="99" t="n">
        <v>733559</v>
      </c>
      <c r="L10" s="100" t="n">
        <f aca="false">IF(ISERROR(J10/(K10/100000)),"",(J10/(K10/100000)))</f>
        <v>125.824916605208</v>
      </c>
      <c r="M10" s="101"/>
      <c r="N10" s="98" t="s">
        <v>108</v>
      </c>
      <c r="O10" s="49" t="s">
        <v>42</v>
      </c>
      <c r="P10" s="52" t="n">
        <f aca="false">VLOOKUP(O10,'UF por Mês'!$B$74:$O$103,14,0)</f>
        <v>862</v>
      </c>
      <c r="Q10" s="99" t="n">
        <v>733559</v>
      </c>
      <c r="R10" s="100" t="n">
        <f aca="false">IF(ISERROR(P10/(Q10/100000)),"",(P10/(Q10/100000)))</f>
        <v>117.509293730975</v>
      </c>
    </row>
    <row collapsed="false" customFormat="false" customHeight="false" hidden="false" ht="14.75" outlineLevel="0" r="11">
      <c r="B11" s="98" t="s">
        <v>109</v>
      </c>
      <c r="C11" s="68" t="s">
        <v>43</v>
      </c>
      <c r="D11" s="52" t="n">
        <f aca="false">VLOOKUP(C11,'UF por Mês'!$B$3:$O$32,14,0)</f>
        <v>2185</v>
      </c>
      <c r="E11" s="99" t="n">
        <v>3120494</v>
      </c>
      <c r="F11" s="100" t="n">
        <f aca="false">IF(ISERROR(D11/(E11/100000)),"",(D11/(E11/100000)))</f>
        <v>70.0209646293183</v>
      </c>
      <c r="H11" s="98" t="s">
        <v>109</v>
      </c>
      <c r="I11" s="68" t="s">
        <v>51</v>
      </c>
      <c r="J11" s="52" t="n">
        <f aca="false">VLOOKUP(I11,'UF por Mês'!$B$39:$O$68,14,0)</f>
        <v>8155</v>
      </c>
      <c r="K11" s="99" t="n">
        <v>6574789</v>
      </c>
      <c r="L11" s="100" t="n">
        <f aca="false">IF(ISERROR(J11/(K11/100000)),"",(J11/(K11/100000)))</f>
        <v>124.034398670436</v>
      </c>
      <c r="M11" s="101"/>
      <c r="N11" s="98" t="s">
        <v>109</v>
      </c>
      <c r="O11" s="49" t="s">
        <v>62</v>
      </c>
      <c r="P11" s="52" t="n">
        <f aca="false">VLOOKUP(O11,'UF por Mês'!$B$74:$O$103,14,0)</f>
        <v>1790</v>
      </c>
      <c r="Q11" s="99" t="n">
        <v>1562409</v>
      </c>
      <c r="R11" s="100" t="n">
        <f aca="false">IF(ISERROR(P11/(Q11/100000)),"",(P11/(Q11/100000)))</f>
        <v>114.566672362998</v>
      </c>
    </row>
    <row collapsed="false" customFormat="false" customHeight="false" hidden="false" ht="14.75" outlineLevel="0" r="12">
      <c r="B12" s="98" t="s">
        <v>110</v>
      </c>
      <c r="C12" s="68" t="s">
        <v>60</v>
      </c>
      <c r="D12" s="52" t="n">
        <f aca="false">VLOOKUP(C12,'UF por Mês'!$B$3:$O$32,14,0)</f>
        <v>10813</v>
      </c>
      <c r="E12" s="99" t="n">
        <v>15989929</v>
      </c>
      <c r="F12" s="100" t="n">
        <f aca="false">IF(ISERROR(D12/(E12/100000)),"",(D12/(E12/100000)))</f>
        <v>67.6238149650321</v>
      </c>
      <c r="H12" s="98" t="s">
        <v>110</v>
      </c>
      <c r="I12" s="68" t="s">
        <v>62</v>
      </c>
      <c r="J12" s="52" t="n">
        <f aca="false">VLOOKUP(I12,'UF por Mês'!$B$39:$O$68,14,0)</f>
        <v>1877</v>
      </c>
      <c r="K12" s="99" t="n">
        <v>1562409</v>
      </c>
      <c r="L12" s="100" t="n">
        <f aca="false">IF(ISERROR(J12/(K12/100000)),"",(J12/(K12/100000)))</f>
        <v>120.134996662206</v>
      </c>
      <c r="M12" s="101"/>
      <c r="N12" s="98" t="s">
        <v>110</v>
      </c>
      <c r="O12" s="49" t="s">
        <v>51</v>
      </c>
      <c r="P12" s="52" t="n">
        <f aca="false">VLOOKUP(O12,'UF por Mês'!$B$74:$O$103,14,0)</f>
        <v>7196</v>
      </c>
      <c r="Q12" s="99" t="n">
        <v>6574789</v>
      </c>
      <c r="R12" s="100" t="n">
        <f aca="false">IF(ISERROR(P12/(Q12/100000)),"",(P12/(Q12/100000)))</f>
        <v>109.448379255973</v>
      </c>
    </row>
    <row collapsed="false" customFormat="false" customHeight="false" hidden="false" ht="14.75" outlineLevel="0" r="13">
      <c r="B13" s="98" t="s">
        <v>111</v>
      </c>
      <c r="C13" s="68" t="s">
        <v>56</v>
      </c>
      <c r="D13" s="52" t="n">
        <f aca="false">VLOOKUP(C13,'UF por Mês'!$B$3:$O$32,14,0)</f>
        <v>2492</v>
      </c>
      <c r="E13" s="99" t="n">
        <v>3766528</v>
      </c>
      <c r="F13" s="100" t="n">
        <f aca="false">IF(ISERROR(D13/(E13/100000)),"",(D13/(E13/100000)))</f>
        <v>66.1617277237817</v>
      </c>
      <c r="H13" s="98" t="s">
        <v>111</v>
      </c>
      <c r="I13" s="68" t="s">
        <v>43</v>
      </c>
      <c r="J13" s="52" t="n">
        <f aca="false">VLOOKUP(I13,'UF por Mês'!$B$39:$O$68,14,0)</f>
        <v>3568</v>
      </c>
      <c r="K13" s="99" t="n">
        <v>3120494</v>
      </c>
      <c r="L13" s="100" t="n">
        <f aca="false">IF(ISERROR(J13/(K13/100000)),"",(J13/(K13/100000)))</f>
        <v>114.34087038783</v>
      </c>
      <c r="M13" s="101"/>
      <c r="N13" s="98" t="s">
        <v>111</v>
      </c>
      <c r="O13" s="49" t="s">
        <v>46</v>
      </c>
      <c r="P13" s="52" t="n">
        <f aca="false">VLOOKUP(O13,'UF por Mês'!$B$74:$O$103,14,0)</f>
        <v>15092</v>
      </c>
      <c r="Q13" s="99" t="n">
        <v>14016906</v>
      </c>
      <c r="R13" s="100" t="n">
        <f aca="false">IF(ISERROR(P13/(Q13/100000)),"",(P13/(Q13/100000)))</f>
        <v>107.669980807462</v>
      </c>
    </row>
    <row collapsed="false" customFormat="false" customHeight="false" hidden="false" ht="14.75" outlineLevel="0" r="14">
      <c r="B14" s="98" t="s">
        <v>112</v>
      </c>
      <c r="C14" s="68" t="s">
        <v>53</v>
      </c>
      <c r="D14" s="52" t="n">
        <f aca="false">VLOOKUP(C14,'UF por Mês'!$B$3:$O$32,14,0)</f>
        <v>1564</v>
      </c>
      <c r="E14" s="99" t="n">
        <v>2449024</v>
      </c>
      <c r="F14" s="100" t="n">
        <f aca="false">IF(ISERROR(D14/(E14/100000)),"",(D14/(E14/100000)))</f>
        <v>63.8621752992212</v>
      </c>
      <c r="H14" s="98" t="s">
        <v>112</v>
      </c>
      <c r="I14" s="68" t="s">
        <v>56</v>
      </c>
      <c r="J14" s="52" t="n">
        <f aca="false">VLOOKUP(I14,'UF por Mês'!$B$39:$O$68,14,0)</f>
        <v>3984</v>
      </c>
      <c r="K14" s="99" t="n">
        <v>3766528</v>
      </c>
      <c r="L14" s="100" t="n">
        <f aca="false">IF(ISERROR(J14/(K14/100000)),"",(J14/(K14/100000)))</f>
        <v>105.773805478149</v>
      </c>
      <c r="M14" s="101"/>
      <c r="N14" s="98" t="s">
        <v>112</v>
      </c>
      <c r="O14" s="49" t="s">
        <v>47</v>
      </c>
      <c r="P14" s="52" t="n">
        <f aca="false">VLOOKUP(O14,'UF por Mês'!$B$74:$O$103,14,0)</f>
        <v>8601</v>
      </c>
      <c r="Q14" s="99" t="n">
        <v>8452381</v>
      </c>
      <c r="R14" s="100" t="n">
        <f aca="false">IF(ISERROR(P14/(Q14/100000)),"",(P14/(Q14/100000)))</f>
        <v>101.758309285869</v>
      </c>
    </row>
    <row collapsed="false" customFormat="false" customHeight="false" hidden="false" ht="14.75" outlineLevel="0" r="15">
      <c r="B15" s="98" t="s">
        <v>113</v>
      </c>
      <c r="C15" s="68" t="s">
        <v>57</v>
      </c>
      <c r="D15" s="52" t="n">
        <f aca="false">VLOOKUP(C15,'UF por Mês'!$B$3:$O$32,14,0)</f>
        <v>4976</v>
      </c>
      <c r="E15" s="99" t="n">
        <v>8796448</v>
      </c>
      <c r="F15" s="100" t="n">
        <f aca="false">IF(ISERROR(D15/(E15/100000)),"",(D15/(E15/100000)))</f>
        <v>56.5682875633438</v>
      </c>
      <c r="H15" s="98" t="s">
        <v>113</v>
      </c>
      <c r="I15" s="68" t="s">
        <v>47</v>
      </c>
      <c r="J15" s="52" t="n">
        <f aca="false">VLOOKUP(I15,'UF por Mês'!$B$39:$O$68,14,0)</f>
        <v>8674</v>
      </c>
      <c r="K15" s="99" t="n">
        <v>8452381</v>
      </c>
      <c r="L15" s="100" t="n">
        <f aca="false">IF(ISERROR(J15/(K15/100000)),"",(J15/(K15/100000)))</f>
        <v>102.621971252834</v>
      </c>
      <c r="M15" s="101"/>
      <c r="N15" s="98" t="s">
        <v>113</v>
      </c>
      <c r="O15" s="49" t="s">
        <v>43</v>
      </c>
      <c r="P15" s="52" t="n">
        <f aca="false">VLOOKUP(O15,'UF por Mês'!$B$74:$O$103,14,0)</f>
        <v>3124</v>
      </c>
      <c r="Q15" s="99" t="n">
        <v>3120494</v>
      </c>
      <c r="R15" s="100" t="n">
        <f aca="false">IF(ISERROR(P15/(Q15/100000)),"",(P15/(Q15/100000)))</f>
        <v>100.112354005488</v>
      </c>
    </row>
    <row collapsed="false" customFormat="false" customHeight="false" hidden="false" ht="14.75" outlineLevel="0" r="16">
      <c r="B16" s="98" t="s">
        <v>114</v>
      </c>
      <c r="C16" s="68" t="s">
        <v>47</v>
      </c>
      <c r="D16" s="52" t="n">
        <f aca="false">VLOOKUP(C16,'UF por Mês'!$B$3:$O$32,14,0)</f>
        <v>4682</v>
      </c>
      <c r="E16" s="99" t="n">
        <v>8452381</v>
      </c>
      <c r="F16" s="100" t="n">
        <f aca="false">IF(ISERROR(D16/(E16/100000)),"",(D16/(E16/100000)))</f>
        <v>55.3926757442666</v>
      </c>
      <c r="H16" s="98" t="s">
        <v>114</v>
      </c>
      <c r="I16" s="68" t="s">
        <v>58</v>
      </c>
      <c r="J16" s="52" t="n">
        <f aca="false">VLOOKUP(I16,'UF por Mês'!$B$39:$O$68,14,0)</f>
        <v>3187</v>
      </c>
      <c r="K16" s="99" t="n">
        <v>3118360</v>
      </c>
      <c r="L16" s="100" t="n">
        <f aca="false">IF(ISERROR(J16/(K16/100000)),"",(J16/(K16/100000)))</f>
        <v>102.201157018433</v>
      </c>
      <c r="M16" s="101"/>
      <c r="N16" s="98" t="s">
        <v>114</v>
      </c>
      <c r="O16" s="49" t="s">
        <v>58</v>
      </c>
      <c r="P16" s="52" t="n">
        <f aca="false">VLOOKUP(O16,'UF por Mês'!$B$74:$O$103,14,0)</f>
        <v>3014</v>
      </c>
      <c r="Q16" s="99" t="n">
        <v>3118360</v>
      </c>
      <c r="R16" s="100" t="n">
        <f aca="false">IF(ISERROR(P16/(Q16/100000)),"",(P16/(Q16/100000)))</f>
        <v>96.6533690786183</v>
      </c>
    </row>
    <row collapsed="false" customFormat="false" customHeight="false" hidden="false" ht="14.75" outlineLevel="0" r="17">
      <c r="B17" s="98" t="s">
        <v>115</v>
      </c>
      <c r="C17" s="68" t="s">
        <v>42</v>
      </c>
      <c r="D17" s="52" t="n">
        <f aca="false">VLOOKUP(C17,'UF por Mês'!$B$3:$O$32,14,0)</f>
        <v>394</v>
      </c>
      <c r="E17" s="99" t="n">
        <v>733559</v>
      </c>
      <c r="F17" s="100" t="n">
        <f aca="false">IF(ISERROR(D17/(E17/100000)),"",(D17/(E17/100000)))</f>
        <v>53.710744466362</v>
      </c>
      <c r="H17" s="98" t="s">
        <v>115</v>
      </c>
      <c r="I17" s="68" t="s">
        <v>57</v>
      </c>
      <c r="J17" s="52" t="n">
        <f aca="false">VLOOKUP(I17,'UF por Mês'!$B$39:$O$68,14,0)</f>
        <v>8589</v>
      </c>
      <c r="K17" s="99" t="n">
        <v>8796448</v>
      </c>
      <c r="L17" s="100" t="n">
        <f aca="false">IF(ISERROR(J17/(K17/100000)),"",(J17/(K17/100000)))</f>
        <v>97.6416844617282</v>
      </c>
      <c r="M17" s="101"/>
      <c r="N17" s="98" t="s">
        <v>115</v>
      </c>
      <c r="O17" s="49" t="s">
        <v>49</v>
      </c>
      <c r="P17" s="52" t="n">
        <f aca="false">VLOOKUP(O17,'UF por Mês'!$B$74:$O$103,14,0)</f>
        <v>3380</v>
      </c>
      <c r="Q17" s="99" t="n">
        <v>3514952</v>
      </c>
      <c r="R17" s="100" t="n">
        <f aca="false">IF(ISERROR(P17/(Q17/100000)),"",(P17/(Q17/100000)))</f>
        <v>96.1606303585369</v>
      </c>
    </row>
    <row collapsed="false" customFormat="false" customHeight="false" hidden="false" ht="14.75" outlineLevel="0" r="18">
      <c r="B18" s="98" t="s">
        <v>116</v>
      </c>
      <c r="C18" s="68" t="s">
        <v>55</v>
      </c>
      <c r="D18" s="52" t="n">
        <f aca="false">VLOOKUP(C18,'UF por Mês'!$B$3:$O$32,14,0)</f>
        <v>3619</v>
      </c>
      <c r="E18" s="99" t="n">
        <v>7581051</v>
      </c>
      <c r="F18" s="100" t="n">
        <f aca="false">IF(ISERROR(D18/(E18/100000)),"",(D18/(E18/100000)))</f>
        <v>47.7374443200554</v>
      </c>
      <c r="H18" s="98" t="s">
        <v>116</v>
      </c>
      <c r="I18" s="68" t="s">
        <v>49</v>
      </c>
      <c r="J18" s="52" t="n">
        <f aca="false">VLOOKUP(I18,'UF por Mês'!$B$39:$O$68,14,0)</f>
        <v>3015</v>
      </c>
      <c r="K18" s="99" t="n">
        <v>3514952</v>
      </c>
      <c r="L18" s="100" t="n">
        <f aca="false">IF(ISERROR(J18/(K18/100000)),"",(J18/(K18/100000)))</f>
        <v>85.7764202754405</v>
      </c>
      <c r="M18" s="101"/>
      <c r="N18" s="98" t="s">
        <v>116</v>
      </c>
      <c r="O18" s="49" t="s">
        <v>50</v>
      </c>
      <c r="P18" s="52" t="n">
        <f aca="false">VLOOKUP(O18,'UF por Mês'!$B$74:$O$103,14,0)</f>
        <v>5649</v>
      </c>
      <c r="Q18" s="99" t="n">
        <v>6003788</v>
      </c>
      <c r="R18" s="100" t="n">
        <f aca="false">IF(ISERROR(P18/(Q18/100000)),"",(P18/(Q18/100000)))</f>
        <v>94.0905974694643</v>
      </c>
    </row>
    <row collapsed="false" customFormat="false" customHeight="false" hidden="false" ht="14.75" outlineLevel="0" r="19">
      <c r="B19" s="98" t="s">
        <v>117</v>
      </c>
      <c r="C19" s="68" t="s">
        <v>49</v>
      </c>
      <c r="D19" s="52" t="n">
        <f aca="false">VLOOKUP(C19,'UF por Mês'!$B$3:$O$32,14,0)</f>
        <v>1665</v>
      </c>
      <c r="E19" s="99" t="n">
        <v>3514952</v>
      </c>
      <c r="F19" s="100" t="n">
        <f aca="false">IF(ISERROR(D19/(E19/100000)),"",(D19/(E19/100000)))</f>
        <v>47.3690679133029</v>
      </c>
      <c r="H19" s="98" t="s">
        <v>117</v>
      </c>
      <c r="I19" s="68" t="s">
        <v>66</v>
      </c>
      <c r="J19" s="52" t="n">
        <f aca="false">VLOOKUP(I19,'UF por Mês'!$B$39:$O$68,14,0)</f>
        <v>1653</v>
      </c>
      <c r="K19" s="99" t="n">
        <v>2068017</v>
      </c>
      <c r="L19" s="100" t="n">
        <f aca="false">IF(ISERROR(J19/(K19/100000)),"",(J19/(K19/100000)))</f>
        <v>79.9316446624955</v>
      </c>
      <c r="M19" s="101"/>
      <c r="N19" s="98" t="s">
        <v>117</v>
      </c>
      <c r="O19" s="49" t="s">
        <v>65</v>
      </c>
      <c r="P19" s="52" t="n">
        <f aca="false">VLOOKUP(O19,'UF por Mês'!$B$74:$O$103,14,0)</f>
        <v>5871</v>
      </c>
      <c r="Q19" s="99" t="n">
        <v>6248436</v>
      </c>
      <c r="R19" s="100" t="n">
        <f aca="false">IF(ISERROR(P19/(Q19/100000)),"",(P19/(Q19/100000)))</f>
        <v>93.9595124283901</v>
      </c>
    </row>
    <row collapsed="false" customFormat="false" customHeight="false" hidden="false" ht="14.75" outlineLevel="0" r="20">
      <c r="B20" s="98" t="s">
        <v>118</v>
      </c>
      <c r="C20" s="68" t="s">
        <v>66</v>
      </c>
      <c r="D20" s="52" t="n">
        <f aca="false">VLOOKUP(C20,'UF por Mês'!$B$3:$O$32,14,0)</f>
        <v>942</v>
      </c>
      <c r="E20" s="99" t="n">
        <v>2068017</v>
      </c>
      <c r="F20" s="100" t="n">
        <f aca="false">IF(ISERROR(D20/(E20/100000)),"",(D20/(E20/100000)))</f>
        <v>45.5508828022207</v>
      </c>
      <c r="H20" s="98" t="s">
        <v>118</v>
      </c>
      <c r="I20" s="68" t="s">
        <v>50</v>
      </c>
      <c r="J20" s="52" t="n">
        <f aca="false">VLOOKUP(I20,'UF por Mês'!$B$39:$O$68,14,0)</f>
        <v>4772</v>
      </c>
      <c r="K20" s="99" t="n">
        <v>6003788</v>
      </c>
      <c r="L20" s="100" t="n">
        <f aca="false">IF(ISERROR(J20/(K20/100000)),"",(J20/(K20/100000)))</f>
        <v>79.4831529694253</v>
      </c>
      <c r="M20" s="101"/>
      <c r="N20" s="98" t="s">
        <v>118</v>
      </c>
      <c r="O20" s="49" t="s">
        <v>64</v>
      </c>
      <c r="P20" s="52" t="n">
        <f aca="false">VLOOKUP(O20,'UF por Mês'!$B$74:$O$103,14,0)</f>
        <v>9856</v>
      </c>
      <c r="Q20" s="99" t="n">
        <v>10693929</v>
      </c>
      <c r="R20" s="100" t="n">
        <f aca="false">IF(ISERROR(P20/(Q20/100000)),"",(P20/(Q20/100000)))</f>
        <v>92.1644420867204</v>
      </c>
    </row>
    <row collapsed="false" customFormat="false" customHeight="false" hidden="false" ht="14.75" outlineLevel="0" r="21">
      <c r="B21" s="98" t="s">
        <v>119</v>
      </c>
      <c r="C21" s="68" t="s">
        <v>50</v>
      </c>
      <c r="D21" s="52" t="n">
        <f aca="false">VLOOKUP(C21,'UF por Mês'!$B$3:$O$32,14,0)</f>
        <v>2512</v>
      </c>
      <c r="E21" s="99" t="n">
        <v>6003788</v>
      </c>
      <c r="F21" s="100" t="n">
        <f aca="false">IF(ISERROR(D21/(E21/100000)),"",(D21/(E21/100000)))</f>
        <v>41.8402515212063</v>
      </c>
      <c r="H21" s="98" t="s">
        <v>119</v>
      </c>
      <c r="I21" s="68" t="s">
        <v>64</v>
      </c>
      <c r="J21" s="52" t="n">
        <f aca="false">VLOOKUP(I21,'UF por Mês'!$B$39:$O$68,14,0)</f>
        <v>7766</v>
      </c>
      <c r="K21" s="99" t="n">
        <v>10693929</v>
      </c>
      <c r="L21" s="100" t="n">
        <f aca="false">IF(ISERROR(J21/(K21/100000)),"",(J21/(K21/100000)))</f>
        <v>72.6206429835096</v>
      </c>
      <c r="M21" s="101"/>
      <c r="N21" s="98" t="s">
        <v>119</v>
      </c>
      <c r="O21" s="49" t="s">
        <v>66</v>
      </c>
      <c r="P21" s="52" t="n">
        <f aca="false">VLOOKUP(O21,'UF por Mês'!$B$74:$O$103,14,0)</f>
        <v>1892</v>
      </c>
      <c r="Q21" s="99" t="n">
        <v>2068017</v>
      </c>
      <c r="R21" s="100" t="n">
        <f aca="false">IF(ISERROR(P21/(Q21/100000)),"",(P21/(Q21/100000)))</f>
        <v>91.4886096197468</v>
      </c>
    </row>
    <row collapsed="false" customFormat="false" customHeight="false" hidden="false" ht="14.75" outlineLevel="0" r="22">
      <c r="B22" s="98" t="s">
        <v>120</v>
      </c>
      <c r="C22" s="68" t="s">
        <v>54</v>
      </c>
      <c r="D22" s="52" t="n">
        <f aca="false">VLOOKUP(C22,'UF por Mês'!$B$3:$O$32,14,0)</f>
        <v>1229</v>
      </c>
      <c r="E22" s="99" t="n">
        <v>3035122</v>
      </c>
      <c r="F22" s="100" t="n">
        <f aca="false">IF(ISERROR(D22/(E22/100000)),"",(D22/(E22/100000)))</f>
        <v>40.4926062280198</v>
      </c>
      <c r="H22" s="98" t="s">
        <v>120</v>
      </c>
      <c r="I22" s="68" t="s">
        <v>55</v>
      </c>
      <c r="J22" s="52" t="n">
        <f aca="false">VLOOKUP(I22,'UF por Mês'!$B$39:$O$68,14,0)</f>
        <v>5404</v>
      </c>
      <c r="K22" s="99" t="n">
        <v>7581051</v>
      </c>
      <c r="L22" s="100" t="n">
        <f aca="false">IF(ISERROR(J22/(K22/100000)),"",(J22/(K22/100000)))</f>
        <v>71.2829922922297</v>
      </c>
      <c r="M22" s="101"/>
      <c r="N22" s="98" t="s">
        <v>120</v>
      </c>
      <c r="O22" s="49" t="s">
        <v>57</v>
      </c>
      <c r="P22" s="52" t="n">
        <f aca="false">VLOOKUP(O22,'UF por Mês'!$B$74:$O$103,14,0)</f>
        <v>7556</v>
      </c>
      <c r="Q22" s="99" t="n">
        <v>8796448</v>
      </c>
      <c r="R22" s="100" t="n">
        <f aca="false">IF(ISERROR(P22/(Q22/100000)),"",(P22/(Q22/100000)))</f>
        <v>85.8983080443379</v>
      </c>
    </row>
    <row collapsed="false" customFormat="false" customHeight="false" hidden="false" ht="14.75" outlineLevel="0" r="23">
      <c r="B23" s="98" t="s">
        <v>121</v>
      </c>
      <c r="C23" s="68" t="s">
        <v>65</v>
      </c>
      <c r="D23" s="52" t="n">
        <f aca="false">VLOOKUP(C23,'UF por Mês'!$B$3:$O$32,14,0)</f>
        <v>2466</v>
      </c>
      <c r="E23" s="99" t="n">
        <v>6248436</v>
      </c>
      <c r="F23" s="100" t="n">
        <f aca="false">IF(ISERROR(D23/(E23/100000)),"",(D23/(E23/100000)))</f>
        <v>39.4658759407954</v>
      </c>
      <c r="H23" s="98" t="s">
        <v>121</v>
      </c>
      <c r="I23" s="68" t="s">
        <v>45</v>
      </c>
      <c r="J23" s="52" t="n">
        <f aca="false">VLOOKUP(I23,'UF por Mês'!$B$39:$O$68,14,0)</f>
        <v>467</v>
      </c>
      <c r="K23" s="99" t="n">
        <v>669526</v>
      </c>
      <c r="L23" s="100" t="n">
        <f aca="false">IF(ISERROR(J23/(K23/100000)),"",(J23/(K23/100000)))</f>
        <v>69.7508386530172</v>
      </c>
      <c r="M23" s="101"/>
      <c r="N23" s="98" t="s">
        <v>121</v>
      </c>
      <c r="O23" s="49" t="s">
        <v>59</v>
      </c>
      <c r="P23" s="52" t="n">
        <f aca="false">VLOOKUP(O23,'UF por Mês'!$B$74:$O$103,14,0)</f>
        <v>8342</v>
      </c>
      <c r="Q23" s="99" t="n">
        <v>10444526</v>
      </c>
      <c r="R23" s="100" t="n">
        <f aca="false">IF(ISERROR(P23/(Q23/100000)),"",(P23/(Q23/100000)))</f>
        <v>79.8695891034213</v>
      </c>
    </row>
    <row collapsed="false" customFormat="false" customHeight="false" hidden="false" ht="14.75" outlineLevel="0" r="24">
      <c r="B24" s="98" t="s">
        <v>122</v>
      </c>
      <c r="C24" s="68" t="s">
        <v>64</v>
      </c>
      <c r="D24" s="52" t="n">
        <f aca="false">VLOOKUP(C24,'UF por Mês'!$B$3:$O$32,14,0)</f>
        <v>4064</v>
      </c>
      <c r="E24" s="99" t="n">
        <v>10693929</v>
      </c>
      <c r="F24" s="100" t="n">
        <f aca="false">IF(ISERROR(D24/(E24/100000)),"",(D24/(E24/100000)))</f>
        <v>38.0028706006932</v>
      </c>
      <c r="H24" s="98" t="s">
        <v>122</v>
      </c>
      <c r="I24" s="68" t="s">
        <v>54</v>
      </c>
      <c r="J24" s="52" t="n">
        <f aca="false">VLOOKUP(I24,'UF por Mês'!$B$39:$O$68,14,0)</f>
        <v>2104</v>
      </c>
      <c r="K24" s="99" t="n">
        <v>3035122</v>
      </c>
      <c r="L24" s="100" t="n">
        <f aca="false">IF(ISERROR(J24/(K24/100000)),"",(J24/(K24/100000)))</f>
        <v>69.3217603773423</v>
      </c>
      <c r="M24" s="101"/>
      <c r="N24" s="98" t="s">
        <v>122</v>
      </c>
      <c r="O24" s="49" t="s">
        <v>54</v>
      </c>
      <c r="P24" s="52" t="n">
        <f aca="false">VLOOKUP(O24,'UF por Mês'!$B$74:$O$103,14,0)</f>
        <v>2285</v>
      </c>
      <c r="Q24" s="99" t="n">
        <v>3035122</v>
      </c>
      <c r="R24" s="100" t="n">
        <f aca="false">IF(ISERROR(P24/(Q24/100000)),"",(P24/(Q24/100000)))</f>
        <v>75.2852768356593</v>
      </c>
    </row>
    <row collapsed="false" customFormat="false" customHeight="false" hidden="false" ht="14.75" outlineLevel="0" r="25">
      <c r="B25" s="98" t="s">
        <v>123</v>
      </c>
      <c r="C25" s="68" t="s">
        <v>68</v>
      </c>
      <c r="D25" s="52" t="n">
        <f aca="false">VLOOKUP(C25,'UF por Mês'!$B$3:$O$32,14,0)</f>
        <v>523</v>
      </c>
      <c r="E25" s="99" t="n">
        <v>1383445</v>
      </c>
      <c r="F25" s="100" t="n">
        <f aca="false">IF(ISERROR(D25/(E25/100000)),"",(D25/(E25/100000)))</f>
        <v>37.8041772531615</v>
      </c>
      <c r="H25" s="98" t="s">
        <v>123</v>
      </c>
      <c r="I25" s="68" t="s">
        <v>65</v>
      </c>
      <c r="J25" s="52" t="n">
        <f aca="false">VLOOKUP(I25,'UF por Mês'!$B$39:$O$68,14,0)</f>
        <v>4233</v>
      </c>
      <c r="K25" s="99" t="n">
        <v>6248436</v>
      </c>
      <c r="L25" s="100" t="n">
        <f aca="false">IF(ISERROR(J25/(K25/100000)),"",(J25/(K25/100000)))</f>
        <v>67.7449524969128</v>
      </c>
      <c r="M25" s="101"/>
      <c r="N25" s="98" t="s">
        <v>123</v>
      </c>
      <c r="O25" s="49" t="s">
        <v>52</v>
      </c>
      <c r="P25" s="52" t="n">
        <f aca="false">VLOOKUP(O25,'UF por Mês'!$B$74:$O$103,14,0)</f>
        <v>14745</v>
      </c>
      <c r="Q25" s="99" t="n">
        <v>19597330</v>
      </c>
      <c r="R25" s="100" t="n">
        <f aca="false">IF(ISERROR(P25/(Q25/100000)),"",(P25/(Q25/100000)))</f>
        <v>75.2398413457343</v>
      </c>
    </row>
    <row collapsed="false" customFormat="false" customHeight="false" hidden="false" ht="14.75" outlineLevel="0" r="26">
      <c r="B26" s="98" t="s">
        <v>124</v>
      </c>
      <c r="C26" s="68" t="s">
        <v>59</v>
      </c>
      <c r="D26" s="52" t="n">
        <f aca="false">VLOOKUP(C26,'UF por Mês'!$B$3:$O$32,14,0)</f>
        <v>3849</v>
      </c>
      <c r="E26" s="99" t="n">
        <v>10444526</v>
      </c>
      <c r="F26" s="100" t="n">
        <f aca="false">IF(ISERROR(D26/(E26/100000)),"",(D26/(E26/100000)))</f>
        <v>36.8518399015905</v>
      </c>
      <c r="H26" s="98" t="s">
        <v>124</v>
      </c>
      <c r="I26" s="68" t="s">
        <v>59</v>
      </c>
      <c r="J26" s="52" t="n">
        <f aca="false">VLOOKUP(I26,'UF por Mês'!$B$39:$O$68,14,0)</f>
        <v>6993</v>
      </c>
      <c r="K26" s="99" t="n">
        <v>10444526</v>
      </c>
      <c r="L26" s="100" t="n">
        <f aca="false">IF(ISERROR(J26/(K26/100000)),"",(J26/(K26/100000)))</f>
        <v>66.9537325102164</v>
      </c>
      <c r="M26" s="101"/>
      <c r="N26" s="98" t="s">
        <v>124</v>
      </c>
      <c r="O26" s="49" t="s">
        <v>55</v>
      </c>
      <c r="P26" s="52" t="n">
        <f aca="false">VLOOKUP(O26,'UF por Mês'!$B$74:$O$103,14,0)</f>
        <v>5646</v>
      </c>
      <c r="Q26" s="99" t="n">
        <v>7581051</v>
      </c>
      <c r="R26" s="100" t="n">
        <f aca="false">IF(ISERROR(P26/(Q26/100000)),"",(P26/(Q26/100000)))</f>
        <v>74.4751618212303</v>
      </c>
    </row>
    <row collapsed="false" customFormat="false" customHeight="false" hidden="false" ht="14.75" outlineLevel="0" r="27">
      <c r="B27" s="98" t="s">
        <v>125</v>
      </c>
      <c r="C27" s="68" t="s">
        <v>52</v>
      </c>
      <c r="D27" s="52" t="n">
        <f aca="false">VLOOKUP(C27,'UF por Mês'!$B$3:$O$32,14,0)</f>
        <v>6931</v>
      </c>
      <c r="E27" s="99" t="n">
        <v>19597330</v>
      </c>
      <c r="F27" s="100" t="n">
        <f aca="false">IF(ISERROR(D27/(E27/100000)),"",(D27/(E27/100000)))</f>
        <v>35.367062758039</v>
      </c>
      <c r="H27" s="98" t="s">
        <v>125</v>
      </c>
      <c r="I27" s="68" t="s">
        <v>52</v>
      </c>
      <c r="J27" s="52" t="n">
        <f aca="false">VLOOKUP(I27,'UF por Mês'!$B$39:$O$68,14,0)</f>
        <v>12746</v>
      </c>
      <c r="K27" s="99" t="n">
        <v>19597330</v>
      </c>
      <c r="L27" s="100" t="n">
        <f aca="false">IF(ISERROR(J27/(K27/100000)),"",(J27/(K27/100000)))</f>
        <v>65.0394722138169</v>
      </c>
      <c r="M27" s="101"/>
      <c r="N27" s="98" t="s">
        <v>125</v>
      </c>
      <c r="O27" s="49" t="s">
        <v>45</v>
      </c>
      <c r="P27" s="52" t="n">
        <f aca="false">VLOOKUP(O27,'UF por Mês'!$B$74:$O$103,14,0)</f>
        <v>473</v>
      </c>
      <c r="Q27" s="99" t="n">
        <v>669526</v>
      </c>
      <c r="R27" s="100" t="n">
        <f aca="false">IF(ISERROR(P27/(Q27/100000)),"",(P27/(Q27/100000)))</f>
        <v>70.6469950382808</v>
      </c>
    </row>
    <row collapsed="false" customFormat="false" customHeight="false" hidden="false" ht="14.75" outlineLevel="0" r="28">
      <c r="B28" s="98" t="s">
        <v>126</v>
      </c>
      <c r="C28" s="68" t="s">
        <v>67</v>
      </c>
      <c r="D28" s="52" t="n">
        <f aca="false">VLOOKUP(C28,'UF por Mês'!$B$3:$O$32,14,0)</f>
        <v>12565</v>
      </c>
      <c r="E28" s="99" t="n">
        <v>41262199</v>
      </c>
      <c r="F28" s="100" t="n">
        <f aca="false">IF(ISERROR(D28/(E28/100000)),"",(D28/(E28/100000)))</f>
        <v>30.4516005072827</v>
      </c>
      <c r="H28" s="98" t="s">
        <v>126</v>
      </c>
      <c r="I28" s="68" t="s">
        <v>68</v>
      </c>
      <c r="J28" s="52" t="n">
        <f aca="false">VLOOKUP(I28,'UF por Mês'!$B$39:$O$68,14,0)</f>
        <v>805</v>
      </c>
      <c r="K28" s="99" t="n">
        <v>1383445</v>
      </c>
      <c r="L28" s="100" t="n">
        <f aca="false">IF(ISERROR(J28/(K28/100000)),"",(J28/(K28/100000)))</f>
        <v>58.1880739747514</v>
      </c>
      <c r="M28" s="101"/>
      <c r="N28" s="98" t="s">
        <v>126</v>
      </c>
      <c r="O28" s="49" t="s">
        <v>67</v>
      </c>
      <c r="P28" s="52" t="n">
        <f aca="false">VLOOKUP(O28,'UF por Mês'!$B$74:$O$103,14,0)</f>
        <v>28067</v>
      </c>
      <c r="Q28" s="99" t="n">
        <v>41262199</v>
      </c>
      <c r="R28" s="100" t="n">
        <f aca="false">IF(ISERROR(P28/(Q28/100000)),"",(P28/(Q28/100000)))</f>
        <v>68.0210960157504</v>
      </c>
    </row>
    <row collapsed="false" customFormat="false" customHeight="false" hidden="false" ht="14.75" outlineLevel="0" r="29">
      <c r="B29" s="98" t="s">
        <v>127</v>
      </c>
      <c r="C29" s="68" t="s">
        <v>45</v>
      </c>
      <c r="D29" s="52" t="n">
        <f aca="false">VLOOKUP(C29,'UF por Mês'!$B$3:$O$32,14,0)</f>
        <v>198</v>
      </c>
      <c r="E29" s="99" t="n">
        <v>669526</v>
      </c>
      <c r="F29" s="100" t="n">
        <f aca="false">IF(ISERROR(D29/(E29/100000)),"",(D29/(E29/100000)))</f>
        <v>29.5731607136989</v>
      </c>
      <c r="H29" s="98" t="s">
        <v>127</v>
      </c>
      <c r="I29" s="68" t="s">
        <v>67</v>
      </c>
      <c r="J29" s="52" t="n">
        <f aca="false">VLOOKUP(I29,'UF por Mês'!$B$39:$O$68,14,0)</f>
        <v>20906</v>
      </c>
      <c r="K29" s="99" t="n">
        <v>41262199</v>
      </c>
      <c r="L29" s="100" t="n">
        <f aca="false">IF(ISERROR(J29/(K29/100000)),"",(J29/(K29/100000)))</f>
        <v>50.6662284285915</v>
      </c>
      <c r="M29" s="101"/>
      <c r="N29" s="98" t="s">
        <v>127</v>
      </c>
      <c r="O29" s="49" t="s">
        <v>68</v>
      </c>
      <c r="P29" s="52" t="n">
        <f aca="false">VLOOKUP(O29,'UF por Mês'!$B$74:$O$103,14,0)</f>
        <v>811</v>
      </c>
      <c r="Q29" s="99" t="n">
        <v>1383445</v>
      </c>
      <c r="R29" s="100" t="n">
        <f aca="false">IF(ISERROR(P29/(Q29/100000)),"",(P29/(Q29/100000)))</f>
        <v>58.621773904998</v>
      </c>
    </row>
    <row collapsed="false" customFormat="false" customHeight="false" hidden="false" ht="14.75" outlineLevel="0" r="30">
      <c r="B30" s="98" t="s">
        <v>128</v>
      </c>
      <c r="C30" s="68" t="s">
        <v>63</v>
      </c>
      <c r="D30" s="52" t="n">
        <f aca="false">VLOOKUP(C30,'UF por Mês'!$B$3:$O$32,14,0)</f>
        <v>103</v>
      </c>
      <c r="E30" s="99" t="n">
        <v>450479</v>
      </c>
      <c r="F30" s="100" t="n">
        <f aca="false">IF(ISERROR(D30/(E30/100000)),"",(D30/(E30/100000)))</f>
        <v>22.8645508447675</v>
      </c>
      <c r="H30" s="98" t="s">
        <v>128</v>
      </c>
      <c r="I30" s="68" t="s">
        <v>63</v>
      </c>
      <c r="J30" s="52" t="n">
        <f aca="false">VLOOKUP(I30,'UF por Mês'!$B$39:$O$68,14,0)</f>
        <v>211</v>
      </c>
      <c r="K30" s="99" t="n">
        <v>450479</v>
      </c>
      <c r="L30" s="100" t="n">
        <f aca="false">IF(ISERROR(J30/(K30/100000)),"",(J30/(K30/100000)))</f>
        <v>46.8390313421935</v>
      </c>
      <c r="M30" s="101"/>
      <c r="N30" s="98" t="s">
        <v>128</v>
      </c>
      <c r="O30" s="49" t="s">
        <v>63</v>
      </c>
      <c r="P30" s="52" t="n">
        <f aca="false">VLOOKUP(O30,'UF por Mês'!$B$74:$O$103,14,0)</f>
        <v>181</v>
      </c>
      <c r="Q30" s="99" t="n">
        <v>450479</v>
      </c>
      <c r="R30" s="100" t="n">
        <f aca="false">IF(ISERROR(P30/(Q30/100000)),"",(P30/(Q30/100000)))</f>
        <v>40.1794534262419</v>
      </c>
    </row>
    <row collapsed="false" customFormat="false" customHeight="false" hidden="false" ht="14.75" outlineLevel="0" r="31">
      <c r="B31" s="98" t="s">
        <v>129</v>
      </c>
      <c r="C31" s="68" t="s">
        <v>69</v>
      </c>
      <c r="D31" s="52" t="n">
        <f aca="false">VLOOKUP(C31,'UF por Mês'!$B$3:$O$32,14,0)</f>
        <v>37</v>
      </c>
      <c r="E31" s="99"/>
      <c r="F31" s="100" t="str">
        <f aca="false">IF(ISERROR(D31/(E31/100000)),"",(D31/(E31/100000)))</f>
        <v/>
      </c>
      <c r="H31" s="98" t="s">
        <v>129</v>
      </c>
      <c r="I31" s="68" t="s">
        <v>69</v>
      </c>
      <c r="J31" s="52" t="n">
        <f aca="false">VLOOKUP(I31,'UF por Mês'!$B$39:$O$68,14,0)</f>
        <v>111</v>
      </c>
      <c r="K31" s="99"/>
      <c r="L31" s="102"/>
      <c r="M31" s="101"/>
      <c r="N31" s="98" t="s">
        <v>129</v>
      </c>
      <c r="O31" s="49" t="s">
        <v>69</v>
      </c>
      <c r="P31" s="52" t="n">
        <f aca="false">VLOOKUP(O31,'UF por Mês'!$B$74:$O$103,14,0)</f>
        <v>338</v>
      </c>
      <c r="Q31" s="52"/>
      <c r="R31" s="100" t="str">
        <f aca="false">IF(ISERROR(P31/(Q31/100000)),"",(P31/(Q31/100000)))</f>
        <v/>
      </c>
    </row>
    <row collapsed="false" customFormat="false" customHeight="false" hidden="false" ht="14.75" outlineLevel="0" r="32">
      <c r="B32" s="103"/>
      <c r="C32" s="104" t="s">
        <v>70</v>
      </c>
      <c r="D32" s="56" t="n">
        <f aca="false">SUM(D4:D31)</f>
        <v>96474</v>
      </c>
      <c r="E32" s="56" t="n">
        <v>190755799</v>
      </c>
      <c r="F32" s="105" t="n">
        <f aca="false">IF(ISERROR(D32/(E32/100000)),"",(D32/(E32/100000)))</f>
        <v>50.574609267842</v>
      </c>
      <c r="H32" s="103"/>
      <c r="I32" s="104" t="s">
        <v>70</v>
      </c>
      <c r="J32" s="56" t="n">
        <f aca="false">SUM(J4:J31)</f>
        <v>168697</v>
      </c>
      <c r="K32" s="56" t="n">
        <v>190755799</v>
      </c>
      <c r="L32" s="105" t="n">
        <f aca="false">IF(ISERROR(J32/(K32/100000)),"",(J32/(K32/100000)))</f>
        <v>88.4361056829523</v>
      </c>
      <c r="M32" s="101"/>
      <c r="N32" s="103"/>
      <c r="O32" s="104" t="s">
        <v>70</v>
      </c>
      <c r="P32" s="56" t="n">
        <f aca="false">SUM(P4:P31)</f>
        <v>182880</v>
      </c>
      <c r="Q32" s="56" t="n">
        <v>190755799</v>
      </c>
      <c r="R32" s="105" t="n">
        <f aca="false">IF(ISERROR(P32/(Q32/100000)),"",(P32/(Q32/100000)))</f>
        <v>95.8712662779914</v>
      </c>
    </row>
    <row collapsed="false" customFormat="false" customHeight="false" hidden="false" ht="14.75" outlineLevel="0" r="33">
      <c r="B33" s="42" t="s">
        <v>130</v>
      </c>
      <c r="E33" s="97"/>
    </row>
  </sheetData>
  <mergeCells count="3">
    <mergeCell ref="B2:F2"/>
    <mergeCell ref="H2:L2"/>
    <mergeCell ref="N2:R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2013-01-02T13:34:47.00Z</dcterms:created>
  <dc:creator>Tauana Almeida Siqueira</dc:creator>
  <cp:lastModifiedBy>Luis Felipe Peracchi</cp:lastModifiedBy>
  <cp:lastPrinted>2013-05-15T13:25:36.00Z</cp:lastPrinted>
  <dcterms:modified xsi:type="dcterms:W3CDTF">2014-02-14T14:28:51.00Z</dcterms:modified>
  <cp:revision>0</cp:revision>
</cp:coreProperties>
</file>